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ikannas-main\050建設水道課\R3経営分析表\"/>
    </mc:Choice>
  </mc:AlternateContent>
  <xr:revisionPtr revIDLastSave="0" documentId="13_ncr:1_{63496779-5FAF-429A-9334-C9A6C545B6F6}" xr6:coauthVersionLast="47" xr6:coauthVersionMax="47" xr10:uidLastSave="{00000000-0000-0000-0000-000000000000}"/>
  <workbookProtection workbookAlgorithmName="SHA-512" workbookHashValue="OOW32XTtIzVfu4InnOzA3bf4o568gXXh2dMH5AjH7luBi2GoVJbI5tNY1CCtolSG+buQxGbZCbTvB8s1idQprQ==" workbookSaltValue="NyW+wytdYPPOUfWqWTDcsg==" workbookSpinCount="100000" lockStructure="1"/>
  <bookViews>
    <workbookView xWindow="-120" yWindow="-120" windowWidth="20730" windowHeight="112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W10" i="4" s="1"/>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AT10" i="4"/>
  <c r="AL10" i="4"/>
  <c r="P10" i="4"/>
  <c r="I10" i="4"/>
  <c r="BB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<sst xmlns="http://schemas.openxmlformats.org/spreadsheetml/2006/main" count="236" uniqueCount="120">
  <si>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</si>
  <si>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</si>
  <si>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</si>
  <si>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</si>
  <si>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</si>
  <si>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</si>
  <si>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</si>
  <si>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</si>
  <si>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</si>
  <si>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</si>
  <si>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</si>
  <si>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</si>
  <si>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</si>
  <si>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</si>
  <si>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</si>
  <si>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</si>
  <si>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</si>
  <si>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</si>
  <si>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</si>
  <si>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</si>
  <si>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</si>
  <si>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</si>
  <si>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</si>
  <si>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</si>
  <si>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</si>
  <si>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</si>
  <si>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</si>
  <si>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</si>
  <si>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</si>
  <si>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</si>
  <si>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</si>
  <si>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</si>
  <si>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</si>
  <si>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</si>
  <si>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</si>
  <si>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</si>
  <si>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</si>
  <si>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</si>
  <si>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</si>
  <si>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</si>
  <si>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</si>
  <si>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</si>
  <si>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</si>
  <si>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</si>
  <si>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</si>
  <si>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</si>
  <si>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</si>
  <si>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</si>
  <si>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</si>
  <si>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</si>
  <si>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</si>
  <si>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</si>
  <si>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</si>
  <si>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</si>
  <si>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</si>
  <si>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</si>
  <si>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</si>
  <si>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</si>
  <si>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</si>
  <si>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</si>
  <si>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</si>
  <si>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</si>
  <si>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</si>
  <si>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</si>
  <si>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</si>
  <si>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</si>
  <si>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</si>
  <si>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</si>
  <si>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</si>
  <si>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</si>
  <si>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</si>
  <si>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</si>
  <si>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</si>
  <si>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</si>
  <si>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</si>
  <si>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</si>
  <si>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</si>
  <si>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</si>
  <si>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</si>
  <si>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</si>
  <si>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</si>
  <si>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</si>
  <si>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</si>
  <si>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</si>
  <si>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</si>
  <si>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</si>
  <si>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</si>
  <si>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</si>
  <si>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</si>
  <si>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</si>
  <si>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</si>
  <si>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</si>
  <si>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</si>
  <si>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</si>
  <si>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</si>
  <si>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</si>
  <si>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</si>
  <si>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</si>
  <si>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</si>
  <si>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</si>
  <si>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</si>
  <si>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</si>
  <si>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</si>
  <si>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</si>
  <si>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</si>
  <si>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</si>
  <si>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</si>
  <si>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</si>
  <si>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</si>
  <si>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</si>
  <si>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</si>
  <si>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</si>
  <si>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</si>
  <si>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</si>
  <si>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</si>
  <si>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</si>
  <si>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</si>
  <si>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費用については、料金収入及び一般会計繰入金で賄えているものの、処理施設に対する人口割合が少なく、今後も人口増加による新たな接続者が見込める地区ではないため、料金収入を増加させることは難しい状況ではあるが、未納対策への強化等により料金収入の確保に努め、一般会計への依存度を低減させる必要があると考えている。
　また、経営の健全化・効率化のため、今後は更なる維持管理経費の削減に努めるとともに、施設管理等の委託方法の見直しを検討していくことで、原価水準の低下につなげられるよう努めていくこととしたい。</t>
  </si>
  <si>
    <t>　
  農業集落排水処理施設への接続率は高いものの、一施設に対する人口は少なく、料金収入だけで経費を賄える状況ではない。
　現状として、一般会計からの繰入金で収支を賄っているが、長期的な視点での施設の維持管理計画を策定し実施していくことで、維持管理費用の削減に努めたい。</t>
  </si>
  <si>
    <t>　
  当町は、農業集落排水処理施設二箇所（楢山・三郷）を有しているが、供用開始後最長27年であり、管渠の更新時期にはまだ達していない。
　しかしながら、今後確実に進行する老朽化対策として、管渠及び処理施設に係る長寿命化計画を策定し長期的な施設・設備の適正な維持管理を行っていくこととしたい。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</si>
</sst>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28-4DEC-9A19-18A593B9C4B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828-4DEC-9A19-18A593B9C4B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49.11</c:v>
                </c:pt>
                <c:pt idx="1">
                  <c:v>50.89</c:v>
                </c:pt>
                <c:pt idx="2">
                  <c:v>47.77</c:v>
                </c:pt>
                <c:pt idx="3">
                  <c:v>50.89</c:v>
                </c:pt>
                <c:pt idx="4">
                  <c:v>48.66</c:v>
                </c:pt>
              </c:numCache>
            </c:numRef>
          </c:val>
          <c:extLst>
            <c:ext xmlns:c16="http://schemas.microsoft.com/office/drawing/2014/chart" uri="{C3380CC4-5D6E-409C-BE32-E72D297353CC}">
              <c16:uniqueId val="{00000000-B6CE-470B-8490-4ED0C31412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6CE-470B-8490-4ED0C31412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85.98</c:v>
                </c:pt>
                <c:pt idx="1">
                  <c:v>87.15</c:v>
                </c:pt>
                <c:pt idx="2">
                  <c:v>87.82</c:v>
                </c:pt>
                <c:pt idx="3">
                  <c:v>88.16</c:v>
                </c:pt>
                <c:pt idx="4">
                  <c:v>88.82</c:v>
                </c:pt>
              </c:numCache>
            </c:numRef>
          </c:val>
          <c:extLst>
            <c:ext xmlns:c16="http://schemas.microsoft.com/office/drawing/2014/chart" uri="{C3380CC4-5D6E-409C-BE32-E72D297353CC}">
              <c16:uniqueId val="{00000000-7441-4E2F-B3FC-BE2E6AFF52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441-4E2F-B3FC-BE2E6AFF52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100.81</c:v>
                </c:pt>
                <c:pt idx="1">
                  <c:v>100.55</c:v>
                </c:pt>
                <c:pt idx="2">
                  <c:v>102.27</c:v>
                </c:pt>
                <c:pt idx="3">
                  <c:v>100.74</c:v>
                </c:pt>
                <c:pt idx="4">
                  <c:v>94.09</c:v>
                </c:pt>
              </c:numCache>
            </c:numRef>
          </c:val>
          <c:extLst>
            <c:ext xmlns:c16="http://schemas.microsoft.com/office/drawing/2014/chart" uri="{C3380CC4-5D6E-409C-BE32-E72D297353CC}">
              <c16:uniqueId val="{00000000-EB9D-4D37-8F0D-27681EBCB1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9D-4D37-8F0D-27681EBCB1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63-4486-9CFA-8CEBC1718B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63-4486-9CFA-8CEBC1718B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44-4FA0-B78F-F8AE583772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44-4FA0-B78F-F8AE583772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71-49D7-BAEB-F5C5C1D29B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71-49D7-BAEB-F5C5C1D29B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79-4288-9787-626773B503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9-4288-9787-626773B503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6A-4B93-8DEC-973C47F419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546A-4B93-8DEC-973C47F419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32.28</c:v>
                </c:pt>
                <c:pt idx="1">
                  <c:v>28.52</c:v>
                </c:pt>
                <c:pt idx="2">
                  <c:v>30.62</c:v>
                </c:pt>
                <c:pt idx="3">
                  <c:v>32.21</c:v>
                </c:pt>
                <c:pt idx="4">
                  <c:v>32.1</c:v>
                </c:pt>
              </c:numCache>
            </c:numRef>
          </c:val>
          <c:extLst>
            <c:ext xmlns:c16="http://schemas.microsoft.com/office/drawing/2014/chart" uri="{C3380CC4-5D6E-409C-BE32-E72D297353CC}">
              <c16:uniqueId val="{00000000-E48B-44D2-A380-E4668DC7B1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48B-44D2-A380-E4668DC7B1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600.54</c:v>
                </c:pt>
                <c:pt idx="1">
                  <c:v>677.11</c:v>
                </c:pt>
                <c:pt idx="2">
                  <c:v>640.91999999999996</c:v>
                </c:pt>
                <c:pt idx="3">
                  <c:v>622.96</c:v>
                </c:pt>
                <c:pt idx="4">
                  <c:v>620.80999999999995</c:v>
                </c:pt>
              </c:numCache>
            </c:numRef>
          </c:val>
          <c:extLst>
            <c:ext xmlns:c16="http://schemas.microsoft.com/office/drawing/2014/chart" uri="{C3380CC4-5D6E-409C-BE32-E72D297353CC}">
              <c16:uniqueId val="{00000000-6DFB-44A7-A445-11F9990E32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DFB-44A7-A445-11F9990E32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37" zoomScaleNormal="100" workbookViewId="0">
      <selection activeCell="BD59" sqref="BD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大江町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7617</v>
      </c>
      <c r="AM8" s="37"/>
      <c r="AN8" s="37"/>
      <c r="AO8" s="37"/>
      <c r="AP8" s="37"/>
      <c r="AQ8" s="37"/>
      <c r="AR8" s="37"/>
      <c r="AS8" s="37"/>
      <c r="AT8" s="38">
        <f>データ!T6</f>
        <v>154.08000000000001</v>
      </c>
      <c r="AU8" s="38"/>
      <c r="AV8" s="38"/>
      <c r="AW8" s="38"/>
      <c r="AX8" s="38"/>
      <c r="AY8" s="38"/>
      <c r="AZ8" s="38"/>
      <c r="BA8" s="38"/>
      <c r="BB8" s="38">
        <f>データ!U6</f>
        <v>49.44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6.11</v>
      </c>
      <c r="Q10" s="38"/>
      <c r="R10" s="38"/>
      <c r="S10" s="38"/>
      <c r="T10" s="38"/>
      <c r="U10" s="38"/>
      <c r="V10" s="38"/>
      <c r="W10" s="38">
        <f>データ!Q6</f>
        <v>80.97</v>
      </c>
      <c r="X10" s="38"/>
      <c r="Y10" s="38"/>
      <c r="Z10" s="38"/>
      <c r="AA10" s="38"/>
      <c r="AB10" s="38"/>
      <c r="AC10" s="38"/>
      <c r="AD10" s="37">
        <f>データ!R6</f>
        <v>3685</v>
      </c>
      <c r="AE10" s="37"/>
      <c r="AF10" s="37"/>
      <c r="AG10" s="37"/>
      <c r="AH10" s="37"/>
      <c r="AI10" s="37"/>
      <c r="AJ10" s="37"/>
      <c r="AK10" s="2"/>
      <c r="AL10" s="37">
        <f>データ!V6</f>
        <v>474</v>
      </c>
      <c r="AM10" s="37"/>
      <c r="AN10" s="37"/>
      <c r="AO10" s="37"/>
      <c r="AP10" s="37"/>
      <c r="AQ10" s="37"/>
      <c r="AR10" s="37"/>
      <c r="AS10" s="37"/>
      <c r="AT10" s="38">
        <f>データ!W6</f>
        <v>0.54</v>
      </c>
      <c r="AU10" s="38"/>
      <c r="AV10" s="38"/>
      <c r="AW10" s="38"/>
      <c r="AX10" s="38"/>
      <c r="AY10" s="38"/>
      <c r="AZ10" s="38"/>
      <c r="BA10" s="38"/>
      <c r="BB10" s="38">
        <f>データ!X6</f>
        <v>877.78</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119</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118</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swLiC/qkMHiuFbbYS6DOnZKUc6mwZtUEujSUDSeTJizPXkCK0BqBua6l8Z52lfV+wi05dd9mhZfwhT5nHUsluw==" saltValue="TCRNBNhanWUym7HdKF3yfg=="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63240</v>
      </c>
      <c r="D6" s="19">
        <f t="shared" si="3"/>
        <v>47</v>
      </c>
      <c r="E6" s="19">
        <f t="shared" si="3"/>
        <v>17</v>
      </c>
      <c r="F6" s="19">
        <f t="shared" si="3"/>
        <v>5</v>
      </c>
      <c r="G6" s="19">
        <f t="shared" si="3"/>
        <v>0</v>
      </c>
      <c r="H6" s="19" t="str">
        <f t="shared" si="3"/>
        <v>山形県　大江町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6.11</v>
      </c>
      <c r="Q6" s="20">
        <f t="shared" si="3"/>
        <v>80.97</v>
      </c>
      <c r="R6" s="20">
        <f t="shared" si="3"/>
        <v>3685</v>
      </c>
      <c r="S6" s="20">
        <f t="shared" si="3"/>
        <v>7617</v>
      </c>
      <c r="T6" s="20">
        <f t="shared" si="3"/>
        <v>154.08000000000001</v>
      </c>
      <c r="U6" s="20">
        <f t="shared" si="3"/>
        <v>49.44</v>
      </c>
      <c r="V6" s="20">
        <f t="shared" si="3"/>
        <v>474</v>
      </c>
      <c r="W6" s="20">
        <f t="shared" si="3"/>
        <v>0.54</v>
      </c>
      <c r="X6" s="20">
        <f t="shared" si="3"/>
        <v>877.78</v>
      </c>
      <c r="Y6" s="21">
        <f>IF(Y7="",NA(),Y7)</f>
        <v>100.81</v>
      </c>
      <c r="Z6" s="21">
        <f t="shared" ref="Z6:AH6" si="4">IF(Z7="",NA(),Z7)</f>
        <v>100.55</v>
      </c>
      <c r="AA6" s="21">
        <f t="shared" si="4"/>
        <v>102.27</v>
      </c>
      <c r="AB6" s="21">
        <f t="shared" si="4"/>
        <v>100.74</v>
      </c>
      <c r="AC6" s="21">
        <f t="shared" si="4"/>
        <v>94.09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32.28</v>
      </c>
      <c r="BR6" s="21">
        <f t="shared" ref="BR6:BZ6" si="8">IF(BR7="",NA(),BR7)</f>
        <v>28.52</v>
      </c>
      <c r="BS6" s="21">
        <f t="shared" si="8"/>
        <v>30.62</v>
      </c>
      <c r="BT6" s="21">
        <f t="shared" si="8"/>
        <v>32.21</v>
      </c>
      <c r="BU6" s="21">
        <f t="shared" si="8"/>
        <v>32.1</v>
      </c>
      <c r="BV6" s="21">
        <f t="shared" si="8"/>
        <v>59.8</v>
      </c>
      <c r="BW6" s="21">
        <f t="shared" si="8"/>
        <v>57.77</v>
      </c>
      <c r="BX6" s="21">
        <f t="shared" si="8"/>
        <v>57.31</v>
      </c>
      <c r="BY6" s="21">
        <f t="shared" si="8"/>
        <v>57.08</v>
      </c>
      <c r="BZ6" s="21">
        <f t="shared" si="8"/>
        <v>56.26</v>
      </c>
      <c r="CA6" s="20" t="str">
        <f>IF(CA7="","",IF(CA7="-","【-】","【"&amp;SUBSTITUTE(TEXT(CA7,"#,##0.00"),"-","△")&amp;"】"))</f>
        <v>【60.65】</v>
      </c>
      <c r="CB6" s="21">
        <f>IF(CB7="",NA(),CB7)</f>
        <v>600.54</v>
      </c>
      <c r="CC6" s="21">
        <f t="shared" ref="CC6:CK6" si="9">IF(CC7="",NA(),CC7)</f>
        <v>677.11</v>
      </c>
      <c r="CD6" s="21">
        <f t="shared" si="9"/>
        <v>640.91999999999996</v>
      </c>
      <c r="CE6" s="21">
        <f t="shared" si="9"/>
        <v>622.96</v>
      </c>
      <c r="CF6" s="21">
        <f t="shared" si="9"/>
        <v>620.80999999999995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49.11</v>
      </c>
      <c r="CN6" s="21">
        <f t="shared" ref="CN6:CV6" si="10">IF(CN7="",NA(),CN7)</f>
        <v>50.89</v>
      </c>
      <c r="CO6" s="21">
        <f t="shared" si="10"/>
        <v>47.77</v>
      </c>
      <c r="CP6" s="21">
        <f t="shared" si="10"/>
        <v>50.89</v>
      </c>
      <c r="CQ6" s="21">
        <f t="shared" si="10"/>
        <v>48.66</v>
      </c>
      <c r="CR6" s="21">
        <f t="shared" si="10"/>
        <v>51.75</v>
      </c>
      <c r="CS6" s="21">
        <f t="shared" si="10"/>
        <v>50.68</v>
      </c>
      <c r="CT6" s="21">
        <f t="shared" si="10"/>
        <v>50.14</v>
      </c>
      <c r="CU6" s="21">
        <f t="shared" si="10"/>
        <v>54.83</v>
      </c>
      <c r="CV6" s="21">
        <f t="shared" si="10"/>
        <v>66.53</v>
      </c>
      <c r="CW6" s="20" t="str">
        <f>IF(CW7="","",IF(CW7="-","【-】","【"&amp;SUBSTITUTE(TEXT(CW7,"#,##0.00"),"-","△")&amp;"】"))</f>
        <v>【61.14】</v>
      </c>
      <c r="CX6" s="21">
        <f>IF(CX7="",NA(),CX7)</f>
        <v>85.98</v>
      </c>
      <c r="CY6" s="21">
        <f t="shared" ref="CY6:DG6" si="11">IF(CY7="",NA(),CY7)</f>
        <v>87.15</v>
      </c>
      <c r="CZ6" s="21">
        <f t="shared" si="11"/>
        <v>87.82</v>
      </c>
      <c r="DA6" s="21">
        <f t="shared" si="11"/>
        <v>88.16</v>
      </c>
      <c r="DB6" s="21">
        <f t="shared" si="11"/>
        <v>88.82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63240</v>
      </c>
      <c r="D7" s="23">
        <v>47</v>
      </c>
      <c r="E7" s="23">
        <v>17</v>
      </c>
      <c r="F7" s="23">
        <v>5</v>
      </c>
      <c r="G7" s="23">
        <v>0</v>
      </c>
      <c r="H7" s="23" t="s">
        <v>99</v>
      </c>
      <c r="I7" s="23" t="s">
        <v>100</v>
      </c>
      <c r="J7" s="23" t="s">
        <v>101</v>
      </c>
      <c r="K7" s="23" t="s">
        <v>102</v>
      </c>
      <c r="L7" s="23" t="s">
        <v>103</v>
      </c>
      <c r="M7" s="23" t="s">
        <v>104</v>
      </c>
      <c r="N7" s="24" t="s">
        <v>105</v>
      </c>
      <c r="O7" s="24" t="s">
        <v>106</v>
      </c>
      <c r="P7" s="24">
        <v>6.11</v>
      </c>
      <c r="Q7" s="24">
        <v>80.97</v>
      </c>
      <c r="R7" s="24">
        <v>3685</v>
      </c>
      <c r="S7" s="24">
        <v>7617</v>
      </c>
      <c r="T7" s="24">
        <v>154.08000000000001</v>
      </c>
      <c r="U7" s="24">
        <v>49.44</v>
      </c>
      <c r="V7" s="24">
        <v>474</v>
      </c>
      <c r="W7" s="24">
        <v>0.54</v>
      </c>
      <c r="X7" s="24">
        <v>877.78</v>
      </c>
      <c r="Y7" s="24">
        <v>100.81</v>
      </c>
      <c r="Z7" s="24">
        <v>100.55</v>
      </c>
      <c r="AA7" s="24">
        <v>102.27</v>
      </c>
      <c r="AB7" s="24">
        <v>100.74</v>
      </c>
      <c r="AC7" s="24">
        <v>94.09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32.28</v>
      </c>
      <c r="BR7" s="24">
        <v>28.52</v>
      </c>
      <c r="BS7" s="24">
        <v>30.62</v>
      </c>
      <c r="BT7" s="24">
        <v>32.21</v>
      </c>
      <c r="BU7" s="24">
        <v>32.1</v>
      </c>
      <c r="BV7" s="24">
        <v>59.8</v>
      </c>
      <c r="BW7" s="24">
        <v>57.77</v>
      </c>
      <c r="BX7" s="24">
        <v>57.31</v>
      </c>
      <c r="BY7" s="24">
        <v>57.08</v>
      </c>
      <c r="BZ7" s="24">
        <v>56.26</v>
      </c>
      <c r="CA7" s="24">
        <v>60.65</v>
      </c>
      <c r="CB7" s="24">
        <v>600.54</v>
      </c>
      <c r="CC7" s="24">
        <v>677.11</v>
      </c>
      <c r="CD7" s="24">
        <v>640.91999999999996</v>
      </c>
      <c r="CE7" s="24">
        <v>622.96</v>
      </c>
      <c r="CF7" s="24">
        <v>620.80999999999995</v>
      </c>
      <c r="CG7" s="24">
        <v>263.76</v>
      </c>
      <c r="CH7" s="24">
        <v>274.35000000000002</v>
      </c>
      <c r="CI7" s="24">
        <v>273.52</v>
      </c>
      <c r="CJ7" s="24">
        <v>274.99</v>
      </c>
      <c r="CK7" s="24">
        <v>282.08999999999997</v>
      </c>
      <c r="CL7" s="24">
        <v>256.97000000000003</v>
      </c>
      <c r="CM7" s="24">
        <v>49.11</v>
      </c>
      <c r="CN7" s="24">
        <v>50.89</v>
      </c>
      <c r="CO7" s="24">
        <v>47.77</v>
      </c>
      <c r="CP7" s="24">
        <v>50.89</v>
      </c>
      <c r="CQ7" s="24">
        <v>48.66</v>
      </c>
      <c r="CR7" s="24">
        <v>51.75</v>
      </c>
      <c r="CS7" s="24">
        <v>50.68</v>
      </c>
      <c r="CT7" s="24">
        <v>50.14</v>
      </c>
      <c r="CU7" s="24">
        <v>54.83</v>
      </c>
      <c r="CV7" s="24">
        <v>66.53</v>
      </c>
      <c r="CW7" s="24">
        <v>61.14</v>
      </c>
      <c r="CX7" s="24">
        <v>85.98</v>
      </c>
      <c r="CY7" s="24">
        <v>87.15</v>
      </c>
      <c r="CZ7" s="24">
        <v>87.82</v>
      </c>
      <c r="DA7" s="24">
        <v>88.16</v>
      </c>
      <c r="DB7" s="24">
        <v>88.82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U1008</cp:lastModifiedBy>
  <dcterms:created xsi:type="dcterms:W3CDTF">2023-01-12T23:59:42Z</dcterms:created>
  <dcterms:modified xsi:type="dcterms:W3CDTF">2023-01-19T00:50:51Z</dcterms:modified>
  <cp:category/>
</cp:coreProperties>
</file>