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u2310.OOE7\Desktop\"/>
    </mc:Choice>
  </mc:AlternateContent>
  <xr:revisionPtr revIDLastSave="0" documentId="13_ncr:1_{F80C4CF1-2F9A-4A8D-A7E6-2D02950C484D}" xr6:coauthVersionLast="47" xr6:coauthVersionMax="47" xr10:uidLastSave="{00000000-0000-0000-0000-000000000000}"/>
  <bookViews>
    <workbookView xWindow="-120" yWindow="-120" windowWidth="29040" windowHeight="15840" tabRatio="665" xr2:uid="{00000000-000D-0000-FFFF-FFFF00000000}"/>
  </bookViews>
  <sheets>
    <sheet name="通所型サービス" sheetId="11" r:id="rId1"/>
    <sheet name="記入方法 (2)" sheetId="14" r:id="rId2"/>
    <sheet name="シフト記号表（勤務時間帯） (2)" sheetId="22" r:id="rId3"/>
  </sheets>
  <definedNames>
    <definedName name="【記載例】シフト記号" localSheetId="2">'シフト記号表（勤務時間帯） (2)'!$C$6:$C$35</definedName>
    <definedName name="【記載例】シフト記号">#REF!</definedName>
    <definedName name="_xlnm.Print_Area" localSheetId="1">'記入方法 (2)'!$B$1:$P$85</definedName>
    <definedName name="_xlnm.Print_Area" localSheetId="0">通所型サービス!$A$1:$BF$71</definedName>
    <definedName name="_xlnm.Print_Titles" localSheetId="0">通所型サービス!$1:$21</definedName>
    <definedName name="サービス提供責任者">#REF!</definedName>
    <definedName name="シフト記号表" localSheetId="2">'シフト記号表（勤務時間帯） (2)'!$C$6:$C$35</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22" l="1"/>
  <c r="U25" i="22" s="1"/>
  <c r="Q25" i="22"/>
  <c r="K25" i="22"/>
  <c r="S24" i="22"/>
  <c r="U24" i="22" s="1"/>
  <c r="Q24" i="22"/>
  <c r="K24" i="22"/>
  <c r="S23" i="22"/>
  <c r="Q23" i="22"/>
  <c r="U23" i="22" s="1"/>
  <c r="K23" i="22"/>
  <c r="S22" i="22"/>
  <c r="U22" i="22" s="1"/>
  <c r="Q22" i="22"/>
  <c r="K22" i="22"/>
  <c r="S21" i="22"/>
  <c r="Q21" i="22"/>
  <c r="U21" i="22" s="1"/>
  <c r="K21" i="22"/>
  <c r="S20" i="22"/>
  <c r="U20" i="22" s="1"/>
  <c r="Q20" i="22"/>
  <c r="K20" i="22"/>
  <c r="S19" i="22"/>
  <c r="U19" i="22" s="1"/>
  <c r="Q19" i="22"/>
  <c r="K19" i="22"/>
  <c r="S18" i="22"/>
  <c r="U18" i="22" s="1"/>
  <c r="Q18" i="22"/>
  <c r="K18" i="22"/>
  <c r="S17" i="22"/>
  <c r="U17" i="22" s="1"/>
  <c r="Q17" i="22"/>
  <c r="K17" i="22"/>
  <c r="S16" i="22"/>
  <c r="U16" i="22" s="1"/>
  <c r="Q16" i="22"/>
  <c r="K16" i="22"/>
  <c r="S15" i="22"/>
  <c r="U15" i="22" s="1"/>
  <c r="Q15" i="22"/>
  <c r="K15" i="22"/>
  <c r="S14" i="22"/>
  <c r="U14" i="22" s="1"/>
  <c r="Q14" i="22"/>
  <c r="K14" i="22"/>
  <c r="S13" i="22"/>
  <c r="U13" i="22" s="1"/>
  <c r="Q13" i="22"/>
  <c r="K13" i="22"/>
  <c r="S12" i="22"/>
  <c r="U12" i="22" s="1"/>
  <c r="Q12" i="22"/>
  <c r="K12" i="22"/>
  <c r="S11" i="22"/>
  <c r="U11" i="22" s="1"/>
  <c r="Q11" i="22"/>
  <c r="K11" i="22"/>
  <c r="S10" i="22"/>
  <c r="U10" i="22" s="1"/>
  <c r="Q10" i="22"/>
  <c r="K10" i="22"/>
  <c r="S9" i="22"/>
  <c r="U9" i="22" s="1"/>
  <c r="Q9" i="22"/>
  <c r="K9" i="22"/>
  <c r="S8" i="22"/>
  <c r="U8" i="22" s="1"/>
  <c r="Q8" i="22"/>
  <c r="K8" i="22"/>
  <c r="S7" i="22"/>
  <c r="U7" i="22" s="1"/>
  <c r="Q7" i="22"/>
  <c r="K7" i="22"/>
  <c r="S6" i="22"/>
  <c r="U6" i="22" s="1"/>
  <c r="Q6" i="22"/>
  <c r="K6" i="22"/>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AW70" i="11"/>
  <c r="AS70" i="11"/>
  <c r="AO70" i="11"/>
  <c r="AK70" i="11"/>
  <c r="AG70" i="11"/>
  <c r="AC70" i="11"/>
  <c r="Y70" i="11"/>
  <c r="U70" i="11"/>
  <c r="AV69" i="11"/>
  <c r="AR69" i="11"/>
  <c r="AN69" i="11"/>
  <c r="AJ69" i="11"/>
  <c r="AF69" i="11"/>
  <c r="AB69" i="11"/>
  <c r="X69" i="11"/>
  <c r="T69" i="11"/>
  <c r="AU68" i="11"/>
  <c r="AQ68" i="11"/>
  <c r="AM68" i="11"/>
  <c r="AI68" i="11"/>
  <c r="AE68" i="11"/>
  <c r="AA68" i="11"/>
  <c r="W68" i="11"/>
  <c r="S68" i="11"/>
  <c r="AT67" i="11"/>
  <c r="AP67" i="11"/>
  <c r="AL67" i="11"/>
  <c r="AH67" i="11"/>
  <c r="AD67" i="11"/>
  <c r="Z67" i="11"/>
  <c r="V67"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AX63" i="11"/>
  <c r="AZ63" i="11" s="1"/>
  <c r="AT63" i="11"/>
  <c r="AP63" i="11"/>
  <c r="AL63" i="11"/>
  <c r="AH63" i="11"/>
  <c r="AD63" i="11"/>
  <c r="Z63" i="11"/>
  <c r="V63" i="11"/>
  <c r="AU62" i="11"/>
  <c r="AQ62" i="11"/>
  <c r="AM62" i="11"/>
  <c r="AI62" i="11"/>
  <c r="AE62" i="11"/>
  <c r="AA62" i="11"/>
  <c r="W62" i="11"/>
  <c r="S62"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F60"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AX59" i="11" s="1"/>
  <c r="AZ59" i="11" s="1"/>
  <c r="U59" i="11"/>
  <c r="T59" i="11"/>
  <c r="S59"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F57"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F54"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F51"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F48"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F45"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AX42" i="11" s="1"/>
  <c r="AZ42" i="11" s="1"/>
  <c r="S42" i="11"/>
  <c r="F42"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F39"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F36"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AX35" i="11" s="1"/>
  <c r="AZ35" i="11" s="1"/>
  <c r="U35" i="11"/>
  <c r="T35" i="11"/>
  <c r="S35"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F33"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F30"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F27"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B25" i="11"/>
  <c r="B28" i="11" s="1"/>
  <c r="B31" i="11" s="1"/>
  <c r="B34" i="11" s="1"/>
  <c r="B37" i="11" s="1"/>
  <c r="B40" i="11" s="1"/>
  <c r="B43" i="11" s="1"/>
  <c r="B46" i="11" s="1"/>
  <c r="B49" i="11" s="1"/>
  <c r="B52" i="11" s="1"/>
  <c r="B55" i="11" s="1"/>
  <c r="B58" i="11" s="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F24" i="11"/>
  <c r="AR70" i="11" s="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AW21" i="11"/>
  <c r="AW20" i="11"/>
  <c r="AV20" i="11"/>
  <c r="AV21" i="11" s="1"/>
  <c r="AR20" i="11"/>
  <c r="AR21" i="11" s="1"/>
  <c r="AF20" i="11"/>
  <c r="AF21" i="11" s="1"/>
  <c r="X20" i="11"/>
  <c r="X21" i="11" s="1"/>
  <c r="T20" i="11"/>
  <c r="T21" i="11" s="1"/>
  <c r="AW19" i="11"/>
  <c r="AV19" i="11"/>
  <c r="AU19" i="11"/>
  <c r="AU20" i="11" s="1"/>
  <c r="AU21" i="11" s="1"/>
  <c r="AX17" i="11"/>
  <c r="BC14" i="11"/>
  <c r="AC2" i="11"/>
  <c r="AX44" i="11" l="1"/>
  <c r="AZ44" i="11" s="1"/>
  <c r="AX23" i="11"/>
  <c r="AZ23" i="11" s="1"/>
  <c r="AX33" i="11"/>
  <c r="AZ33" i="11" s="1"/>
  <c r="AX38" i="11"/>
  <c r="AZ38" i="11" s="1"/>
  <c r="AX57" i="11"/>
  <c r="AZ57" i="11" s="1"/>
  <c r="AX29" i="11"/>
  <c r="AZ29" i="11" s="1"/>
  <c r="AX53" i="11"/>
  <c r="AZ53" i="11" s="1"/>
  <c r="AX60" i="11"/>
  <c r="AZ60" i="11" s="1"/>
  <c r="AX26" i="11"/>
  <c r="AZ26" i="11" s="1"/>
  <c r="AX50" i="11"/>
  <c r="AZ50" i="11" s="1"/>
  <c r="AX47" i="11"/>
  <c r="AZ47" i="11" s="1"/>
  <c r="AX36" i="11"/>
  <c r="AZ36" i="11" s="1"/>
  <c r="AX32" i="11"/>
  <c r="AZ32" i="11" s="1"/>
  <c r="AX39" i="11"/>
  <c r="AZ39" i="11" s="1"/>
  <c r="AX56" i="11"/>
  <c r="AZ56" i="11" s="1"/>
  <c r="AX41" i="11"/>
  <c r="AZ41" i="11" s="1"/>
  <c r="AQ20" i="11"/>
  <c r="AQ21" i="11" s="1"/>
  <c r="AI20" i="11"/>
  <c r="AI21" i="11" s="1"/>
  <c r="AA20" i="11"/>
  <c r="AA21" i="11" s="1"/>
  <c r="S20" i="11"/>
  <c r="S21" i="11" s="1"/>
  <c r="AH20" i="11"/>
  <c r="AH21" i="11" s="1"/>
  <c r="Z20" i="11"/>
  <c r="Z21" i="11" s="1"/>
  <c r="Y20" i="11"/>
  <c r="Y21" i="11" s="1"/>
  <c r="AP20" i="11"/>
  <c r="AP21" i="11" s="1"/>
  <c r="AG20" i="11"/>
  <c r="AG21" i="11" s="1"/>
  <c r="AO20" i="11"/>
  <c r="AO21" i="11" s="1"/>
  <c r="AM20" i="11"/>
  <c r="AM21" i="11" s="1"/>
  <c r="AE20" i="11"/>
  <c r="AE21" i="11" s="1"/>
  <c r="W20" i="11"/>
  <c r="W21" i="11" s="1"/>
  <c r="AL20" i="11"/>
  <c r="AL21" i="11" s="1"/>
  <c r="AD20" i="11"/>
  <c r="AD21" i="11" s="1"/>
  <c r="AK20" i="11"/>
  <c r="AK21" i="11" s="1"/>
  <c r="U20" i="11"/>
  <c r="U21" i="11" s="1"/>
  <c r="AT20" i="11"/>
  <c r="AT21" i="11" s="1"/>
  <c r="V20" i="11"/>
  <c r="V21" i="11" s="1"/>
  <c r="AC20" i="11"/>
  <c r="AC21" i="11" s="1"/>
  <c r="AS20" i="11"/>
  <c r="AS21" i="11" s="1"/>
  <c r="BB8" i="11"/>
  <c r="AB20" i="11"/>
  <c r="AB21" i="11" s="1"/>
  <c r="AX45" i="11"/>
  <c r="AZ45" i="11" s="1"/>
  <c r="AX27" i="11"/>
  <c r="AZ27" i="11" s="1"/>
  <c r="AX51" i="11"/>
  <c r="AZ51" i="11" s="1"/>
  <c r="AX24" i="11"/>
  <c r="AZ24" i="11" s="1"/>
  <c r="AX48" i="11"/>
  <c r="AZ48" i="11" s="1"/>
  <c r="AJ20" i="11"/>
  <c r="AJ21" i="11" s="1"/>
  <c r="AN20" i="11"/>
  <c r="AN21" i="11" s="1"/>
  <c r="AX30" i="11"/>
  <c r="AZ30" i="11" s="1"/>
  <c r="AX54" i="11"/>
  <c r="AZ54" i="11" s="1"/>
  <c r="T62" i="11"/>
  <c r="AB62" i="11"/>
  <c r="AJ62" i="11"/>
  <c r="AR62" i="11"/>
  <c r="S63" i="11"/>
  <c r="AA63" i="11"/>
  <c r="AI63" i="11"/>
  <c r="AQ63" i="11"/>
  <c r="S67" i="11"/>
  <c r="AA67" i="11"/>
  <c r="AI67" i="11"/>
  <c r="AQ67" i="11"/>
  <c r="T68" i="11"/>
  <c r="AB68" i="11"/>
  <c r="AJ68" i="11"/>
  <c r="AR68" i="11"/>
  <c r="U69" i="11"/>
  <c r="AC69" i="11"/>
  <c r="AK69" i="11"/>
  <c r="AS69" i="11"/>
  <c r="V70" i="11"/>
  <c r="AD70" i="11"/>
  <c r="AL70" i="11"/>
  <c r="AT70" i="11"/>
  <c r="U62" i="11"/>
  <c r="AC62" i="11"/>
  <c r="AK62" i="11"/>
  <c r="AS62" i="11"/>
  <c r="T63" i="11"/>
  <c r="AB63" i="11"/>
  <c r="AJ63" i="11"/>
  <c r="AR63" i="11"/>
  <c r="T67" i="11"/>
  <c r="AB67" i="11"/>
  <c r="AJ67" i="11"/>
  <c r="AR67" i="11"/>
  <c r="U68" i="11"/>
  <c r="AC68" i="11"/>
  <c r="AK68" i="11"/>
  <c r="AS68" i="11"/>
  <c r="V69" i="11"/>
  <c r="AD69" i="11"/>
  <c r="AL69" i="11"/>
  <c r="AT69" i="11"/>
  <c r="W70" i="11"/>
  <c r="AE70" i="11"/>
  <c r="AM70" i="11"/>
  <c r="AU70" i="11"/>
  <c r="V62" i="11"/>
  <c r="AD62" i="11"/>
  <c r="AL62" i="11"/>
  <c r="AT62" i="11"/>
  <c r="U63" i="11"/>
  <c r="AC63" i="11"/>
  <c r="AK63" i="11"/>
  <c r="AS63" i="11"/>
  <c r="U67" i="11"/>
  <c r="AC67" i="11"/>
  <c r="AK67" i="11"/>
  <c r="AS67" i="11"/>
  <c r="V68" i="11"/>
  <c r="AD68" i="11"/>
  <c r="AL68" i="11"/>
  <c r="AT68" i="11"/>
  <c r="W69" i="11"/>
  <c r="AE69" i="11"/>
  <c r="AM69" i="11"/>
  <c r="AU69" i="11"/>
  <c r="X70" i="11"/>
  <c r="AF70" i="11"/>
  <c r="AN70" i="11"/>
  <c r="AV70" i="11"/>
  <c r="X62" i="11"/>
  <c r="AF62" i="11"/>
  <c r="AN62" i="11"/>
  <c r="AV62" i="11"/>
  <c r="W63" i="11"/>
  <c r="AE63" i="11"/>
  <c r="AM63" i="11"/>
  <c r="AU63" i="11"/>
  <c r="W67" i="11"/>
  <c r="AE67" i="11"/>
  <c r="AM67" i="11"/>
  <c r="AU67" i="11"/>
  <c r="X68" i="11"/>
  <c r="AF68" i="11"/>
  <c r="AN68" i="11"/>
  <c r="AV68" i="11"/>
  <c r="Y69" i="11"/>
  <c r="AG69" i="11"/>
  <c r="AO69" i="11"/>
  <c r="AW69" i="11"/>
  <c r="Z70" i="11"/>
  <c r="AH70" i="11"/>
  <c r="AP70" i="11"/>
  <c r="Y62" i="11"/>
  <c r="AG62" i="11"/>
  <c r="AO62" i="11"/>
  <c r="AW62" i="11"/>
  <c r="X63" i="11"/>
  <c r="AF63" i="11"/>
  <c r="AN63" i="11"/>
  <c r="AV63" i="11"/>
  <c r="X67" i="11"/>
  <c r="AF67" i="11"/>
  <c r="AN67" i="11"/>
  <c r="AV67" i="11"/>
  <c r="Y68" i="11"/>
  <c r="AG68" i="11"/>
  <c r="AO68" i="11"/>
  <c r="AW68" i="11"/>
  <c r="Z69" i="11"/>
  <c r="AH69" i="11"/>
  <c r="AP69" i="11"/>
  <c r="S70" i="11"/>
  <c r="AA70" i="11"/>
  <c r="AI70" i="11"/>
  <c r="AQ70" i="11"/>
  <c r="Z62" i="11"/>
  <c r="AH62" i="11"/>
  <c r="AP62" i="11"/>
  <c r="AX62" i="11"/>
  <c r="AZ62" i="11" s="1"/>
  <c r="Y63" i="11"/>
  <c r="AG63" i="11"/>
  <c r="AO63" i="11"/>
  <c r="AW63" i="11"/>
  <c r="Y67" i="11"/>
  <c r="AG67" i="11"/>
  <c r="AO67" i="11"/>
  <c r="AW67" i="11"/>
  <c r="Z68" i="11"/>
  <c r="AH68" i="11"/>
  <c r="AP68" i="11"/>
  <c r="S69" i="11"/>
  <c r="AA69" i="11"/>
  <c r="AI69" i="11"/>
  <c r="AQ69" i="11"/>
  <c r="T70" i="11"/>
  <c r="AB70" i="11"/>
  <c r="AJ70" i="11"/>
</calcChain>
</file>

<file path=xl/sharedStrings.xml><?xml version="1.0" encoding="utf-8"?>
<sst xmlns="http://schemas.openxmlformats.org/spreadsheetml/2006/main" count="382" uniqueCount="154">
  <si>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</si>
  <si>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</si>
  <si>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</si>
  <si>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</si>
  <si>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</si>
  <si>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</si>
  <si>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</si>
  <si>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</si>
  <si>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</si>
  <si>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</si>
  <si>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</si>
  <si>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</si>
  <si>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</si>
  <si>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</si>
  <si>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</si>
  <si>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</si>
  <si>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</si>
  <si>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</si>
  <si>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</si>
  <si>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</si>
  <si>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</si>
  <si>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</si>
  <si>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</si>
  <si>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</si>
  <si>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t>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</si>
  <si>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</si>
  <si>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</si>
  <si>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</si>
  <si>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</si>
  <si>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</si>
  <si>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</si>
  <si>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</si>
  <si>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</si>
  <si>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</si>
  <si>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</si>
  <si>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</si>
  <si>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</si>
  <si>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</si>
  <si>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</si>
  <si>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</si>
  <si>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</si>
  <si>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</si>
  <si>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(2)</t>
    <phoneticPr fontId="1"/>
  </si>
  <si>
    <t>予定</t>
  </si>
  <si>
    <t>　(1) 「４週」・「暦月」のいずれかを選択してください。</t>
    <rPh sb="7" eb="8">
      <t>シュウ</t>
    </rPh>
    <rPh sb="11" eb="12">
      <t>レキ</t>
    </rPh>
    <rPh sb="12" eb="13">
      <t>ツキ</t>
    </rPh>
    <rPh sb="20" eb="22">
      <t>センタク</t>
    </rPh>
    <phoneticPr fontId="1"/>
  </si>
  <si>
    <t>４週</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</si>
  <si>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</si>
  <si>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（標準様式１）</t>
    <rPh sb="1" eb="3">
      <t>ヒョウジュン</t>
    </rPh>
    <rPh sb="3" eb="5">
      <t>ヨウシキ</t>
    </rPh>
    <phoneticPr fontId="2"/>
  </si>
  <si>
    <t>サービス種別（</t>
    <rPh sb="4" eb="6">
      <t>シュベツ</t>
    </rPh>
    <phoneticPr fontId="1"/>
  </si>
  <si>
    <t>介護予防通所介護相当サービス</t>
    <rPh sb="0" eb="2">
      <t>カイゴ</t>
    </rPh>
    <rPh sb="2" eb="4">
      <t>ヨボウ</t>
    </rPh>
    <rPh sb="4" eb="6">
      <t>ツウショ</t>
    </rPh>
    <rPh sb="6" eb="8">
      <t>カイゴ</t>
    </rPh>
    <rPh sb="8" eb="10">
      <t>ソウトウ</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</si>
  <si>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</si>
  <si>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</si>
  <si>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</si>
  <si>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</si>
  <si>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</si>
  <si>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</si>
  <si>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</si>
  <si>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</si>
  <si>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</si>
  <si>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</si>
  <si>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</si>
  <si>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</si>
  <si>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</si>
  <si>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</si>
  <si>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</si>
  <si>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</si>
  <si>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</si>
  <si>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</si>
  <si>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サービス提供時間内の勤務延時間数（生活相談員）</t>
    <rPh sb="9" eb="11">
      <t>テイキョウ</t>
    </rPh>
    <rPh sb="11" eb="13">
      <t>ジカン</t>
    </rPh>
    <rPh sb="13" eb="14">
      <t>ナイ</t>
    </rPh>
    <phoneticPr fontId="1"/>
  </si>
  <si>
    <t>(15) サービス提供時間内の勤務延時間数（介護職員）</t>
    <rPh sb="9" eb="11">
      <t>テイキョウ</t>
    </rPh>
    <rPh sb="11" eb="13">
      <t>ジカン</t>
    </rPh>
    <rPh sb="13" eb="14">
      <t>ナイ</t>
    </rPh>
    <phoneticPr fontId="1"/>
  </si>
  <si>
    <t>(16) 利用者数　　　</t>
  </si>
  <si>
    <t>(17) サービス提供時間（平均提供時間）</t>
    <rPh sb="9" eb="11">
      <t>テイキョウ</t>
    </rPh>
    <rPh sb="11" eb="13">
      <t>ジカン</t>
    </rPh>
    <rPh sb="14" eb="16">
      <t>ヘイキン</t>
    </rPh>
    <rPh sb="16" eb="18">
      <t>テイキョウ</t>
    </rPh>
    <rPh sb="18" eb="20">
      <t>ジカン</t>
    </rPh>
    <phoneticPr fontId="1"/>
  </si>
  <si>
    <t>(18) 確保すべき介護職員の勤務時間数　　　</t>
    <rPh sb="5" eb="7">
      <t>カクホ</t>
    </rPh>
    <rPh sb="10" eb="12">
      <t>カイゴ</t>
    </rPh>
    <rPh sb="12" eb="14">
      <t>ショクイン</t>
    </rPh>
    <rPh sb="15" eb="17">
      <t>キンム</t>
    </rPh>
    <rPh sb="17" eb="20">
      <t>ジカンスウ</t>
    </rPh>
    <phoneticPr fontId="1"/>
  </si>
  <si>
    <t>（参考）
(19) 1日の職種別人員内訳</t>
    <rPh sb="1" eb="3">
      <t>サンコウ</t>
    </rPh>
    <rPh sb="11" eb="12">
      <t>ニチ</t>
    </rPh>
    <rPh sb="13" eb="16">
      <t>ショクシュベツ</t>
    </rPh>
    <rPh sb="16" eb="17">
      <t>ニン</t>
    </rPh>
    <rPh sb="17" eb="18">
      <t>イン</t>
    </rPh>
    <rPh sb="18" eb="19">
      <t>ウチ</t>
    </rPh>
    <rPh sb="19" eb="20">
      <t>ヤク</t>
    </rPh>
    <phoneticPr fontId="1"/>
  </si>
  <si>
    <t>生活相談員</t>
    <rPh sb="0" eb="2">
      <t>セイカツ</t>
    </rPh>
    <rPh sb="2" eb="5">
      <t>ソウダンイン</t>
    </rPh>
    <phoneticPr fontId="1"/>
  </si>
  <si>
    <t>看護職員</t>
    <rPh sb="0" eb="2">
      <t>カンゴ</t>
    </rPh>
    <rPh sb="2" eb="4">
      <t>ショクイン</t>
    </rPh>
    <phoneticPr fontId="1"/>
  </si>
  <si>
    <t>介護職員</t>
    <rPh sb="0" eb="2">
      <t>カイゴ</t>
    </rPh>
    <rPh sb="2" eb="4">
      <t>ショクイン</t>
    </rPh>
    <phoneticPr fontId="1"/>
  </si>
  <si>
    <t>機能訓練指導員</t>
    <rPh sb="0" eb="2">
      <t>キノウ</t>
    </rPh>
    <rPh sb="2" eb="4">
      <t>クンレン</t>
    </rPh>
    <rPh sb="4" eb="7">
      <t>シドウイン</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</si>
  <si>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</si>
  <si>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</si>
  <si>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</si>
  <si>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</si>
  <si>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</si>
  <si>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</si>
  <si>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</si>
  <si>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</si>
  <si>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</si>
  <si>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</si>
  <si>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</si>
  <si>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</si>
  <si>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</si>
  <si>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</si>
  <si>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</si>
  <si>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</si>
  <si>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</si>
  <si>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</si>
  <si>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</si>
  <si>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</si>
  <si>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</si>
  <si>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</si>
  <si>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</si>
  <si>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</si>
  <si>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</si>
  <si>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</si>
  <si>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</si>
  <si>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</si>
  <si>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</si>
  <si>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</si>
  <si>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</si>
  <si>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</si>
  <si>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</si>
  <si>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</si>
  <si>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</si>
  <si>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</si>
  <si>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</si>
  <si>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</si>
  <si>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</si>
  <si>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</si>
  <si>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</si>
  <si>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</si>
  <si>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</si>
  <si>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</si>
  <si>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</si>
  <si>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</si>
  <si>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</si>
  <si>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 介護予防通所介護相当サービスにおける「確保すべき従業者の勤務延時間数」には、「最低限確保すべきとされている程度の休憩時間は含めて差し支えない」としており、</t>
    <rPh sb="2" eb="4">
      <t>カイゴ</t>
    </rPh>
    <rPh sb="4" eb="6">
      <t>ヨボウ</t>
    </rPh>
    <rPh sb="6" eb="8">
      <t>ツウショ</t>
    </rPh>
    <rPh sb="8" eb="10">
      <t>カイゴ</t>
    </rPh>
    <rPh sb="10" eb="12">
      <t>ソウトウ</t>
    </rPh>
    <rPh sb="21" eb="23">
      <t>カクホ</t>
    </rPh>
    <rPh sb="26" eb="29">
      <t>ジュウギョウシャ</t>
    </rPh>
    <rPh sb="30" eb="32">
      <t>キンム</t>
    </rPh>
    <rPh sb="32" eb="33">
      <t>ノ</t>
    </rPh>
    <rPh sb="33" eb="35">
      <t>ジカン</t>
    </rPh>
    <rPh sb="35" eb="36">
      <t>スウ</t>
    </rPh>
    <rPh sb="41" eb="44">
      <t>サイテイゲン</t>
    </rPh>
    <rPh sb="44" eb="46">
      <t>カクホ</t>
    </rPh>
    <rPh sb="55" eb="57">
      <t>テイド</t>
    </rPh>
    <rPh sb="58" eb="60">
      <t>キュウケイ</t>
    </rPh>
    <rPh sb="60" eb="62">
      <t>ジカン</t>
    </rPh>
    <rPh sb="63" eb="64">
      <t>フク</t>
    </rPh>
    <rPh sb="66" eb="67">
      <t>サ</t>
    </rPh>
    <rPh sb="68" eb="69">
      <t>ツカ</t>
    </rPh>
    <phoneticPr fontId="1"/>
  </si>
  <si>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1"/>
  </si>
  <si>
    <t>従業者の勤務の体制及び勤務形態一覧表　記入方法　（通所型サービス）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8">
      <t>ガタ</t>
    </rPh>
    <phoneticPr fontId="2"/>
  </si>
  <si>
    <t>下記の記入方法に従って、入力してください。</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</si>
  <si>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</si>
  <si>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1"/>
  </si>
  <si>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1"/>
  </si>
  <si>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</si>
  <si>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</si>
  <si>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非常勤で兼務</t>
    <rPh sb="0" eb="1">
      <t>ヒ</t>
    </rPh>
    <rPh sb="1" eb="3">
      <t>ジョウキン</t>
    </rPh>
    <rPh sb="4" eb="6">
      <t>ケンム</t>
    </rPh>
    <phoneticPr fontId="1"/>
  </si>
  <si>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</si>
  <si>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</si>
  <si>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(9) 従業者の氏名を記入してください。</t>
    <rPh sb="5" eb="8">
      <t>ジュウギョウシャ</t>
    </rPh>
    <rPh sb="9" eb="11">
      <t>シメイ</t>
    </rPh>
    <rPh sb="12" eb="14">
      <t>キニュウ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</si>
  <si>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1"/>
  </si>
  <si>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</si>
  <si>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</si>
  <si>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</si>
  <si>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</si>
  <si>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</si>
  <si>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その他、特記事項欄としてもご活用ください。</t>
    <rPh sb="6" eb="7">
      <t>タ</t>
    </rPh>
    <rPh sb="8" eb="10">
      <t>トッキ</t>
    </rPh>
    <rPh sb="10" eb="12">
      <t>ジコウ</t>
    </rPh>
    <rPh sb="12" eb="13">
      <t>ラン</t>
    </rPh>
    <rPh sb="18" eb="20">
      <t>カツヨウ</t>
    </rPh>
    <phoneticPr fontId="1"/>
  </si>
  <si>
    <t>　(14)介護予防通所介護相当サービスの場合の生活相談員がサービス提供時間内に勤務する時間数の合計（勤務延時間数）が自動計算されますので、誤りがないか確認してください。</t>
    <rPh sb="20" eb="22">
      <t>バアイ</t>
    </rPh>
    <rPh sb="23" eb="25">
      <t>セイカツ</t>
    </rPh>
    <rPh sb="25" eb="28">
      <t>ソウダンイン</t>
    </rPh>
    <rPh sb="33" eb="35">
      <t>テイキョウ</t>
    </rPh>
    <rPh sb="35" eb="37">
      <t>ジカン</t>
    </rPh>
    <rPh sb="37" eb="38">
      <t>ナイ</t>
    </rPh>
    <rPh sb="39" eb="41">
      <t>キンム</t>
    </rPh>
    <rPh sb="43" eb="45">
      <t>ジカン</t>
    </rPh>
    <rPh sb="45" eb="46">
      <t>スウ</t>
    </rPh>
    <rPh sb="47" eb="49">
      <t>ゴウケイ</t>
    </rPh>
    <rPh sb="50" eb="52">
      <t>キンム</t>
    </rPh>
    <rPh sb="52" eb="53">
      <t>エン</t>
    </rPh>
    <rPh sb="53" eb="55">
      <t>ジカン</t>
    </rPh>
    <rPh sb="55" eb="56">
      <t>スウ</t>
    </rPh>
    <rPh sb="58" eb="60">
      <t>ジドウ</t>
    </rPh>
    <rPh sb="60" eb="62">
      <t>ケイサン</t>
    </rPh>
    <rPh sb="69" eb="70">
      <t>アヤマ</t>
    </rPh>
    <rPh sb="75" eb="77">
      <t>カクニン</t>
    </rPh>
    <phoneticPr fontId="1"/>
  </si>
  <si>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1"/>
  </si>
  <si>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1"/>
  </si>
  <si>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1"/>
  </si>
  <si>
    <t>　(18) 介護予防通所介護相当サービスの場合の確保すべき介護職員の勤務時間数が自動計算されます。（(15)(16)を入力しないと計算されません。）</t>
    <rPh sb="21" eb="23">
      <t>バアイ</t>
    </rPh>
    <rPh sb="24" eb="26">
      <t>カクホ</t>
    </rPh>
    <rPh sb="29" eb="31">
      <t>カイゴ</t>
    </rPh>
    <rPh sb="31" eb="33">
      <t>ショクイン</t>
    </rPh>
    <rPh sb="34" eb="36">
      <t>キンム</t>
    </rPh>
    <rPh sb="36" eb="39">
      <t>ジカンスウ</t>
    </rPh>
    <rPh sb="40" eb="42">
      <t>ジドウ</t>
    </rPh>
    <rPh sb="42" eb="44">
      <t>ケイサン</t>
    </rPh>
    <rPh sb="59" eb="61">
      <t>ニュウリョク</t>
    </rPh>
    <rPh sb="65" eb="67">
      <t>ケイサン</t>
    </rPh>
    <phoneticPr fontId="1"/>
  </si>
  <si>
    <t xml:space="preserve"> （参考）</t>
    <rPh sb="2" eb="4">
      <t>サンコウ</t>
    </rPh>
    <phoneticPr fontId="1"/>
  </si>
  <si>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1"/>
  </si>
  <si>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1"/>
  </si>
  <si>
    <t>従業者の勤務の体制及び勤務形態一覧表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</si>
</sst>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83" formatCode="#,##0.0#"/>
    <numFmt numFmtId="184"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6"/>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sz val="12"/>
      <color theme="1"/>
      <name val="HGSｺﾞｼｯｸM"/>
      <family val="3"/>
      <charset val="128"/>
    </font>
    <font>
      <sz val="11"/>
      <name val="ＭＳ Ｐゴシック"/>
      <family val="3"/>
      <charset val="128"/>
    </font>
    <font>
      <sz val="10"/>
      <color rgb="FF000000"/>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1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4">
    <xf numFmtId="0" fontId="0" fillId="0" borderId="0">
      <alignment vertical="center"/>
    </xf>
    <xf numFmtId="38" fontId="13" fillId="0" borderId="0" applyFont="0" applyFill="0" applyBorder="0" applyAlignment="0" applyProtection="0">
      <alignment vertical="center"/>
    </xf>
    <xf numFmtId="0" fontId="23" fillId="0" borderId="0"/>
    <xf numFmtId="0" fontId="24" fillId="0" borderId="0"/>
  </cellStyleXfs>
  <cellXfs count="353">
    <xf numFmtId="0" fontId="0" fillId="0" borderId="0" xfId="0">
      <alignment vertical="center"/>
    </xf>
    <xf numFmtId="0" fontId="0" fillId="3" borderId="0" xfId="0" applyFill="1">
      <alignment vertical="center"/>
    </xf>
    <xf numFmtId="0" fontId="6" fillId="3" borderId="0" xfId="0" applyFont="1" applyFill="1" applyAlignment="1">
      <alignment horizontal="left" vertical="center"/>
    </xf>
    <xf numFmtId="0" fontId="4" fillId="3" borderId="9" xfId="0" applyFont="1" applyFill="1" applyBorder="1" applyAlignment="1">
      <alignment horizontal="center" vertical="center"/>
    </xf>
    <xf numFmtId="0" fontId="4" fillId="3" borderId="9"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vertical="center" wrapText="1"/>
    </xf>
    <xf numFmtId="0" fontId="14" fillId="3" borderId="0" xfId="0" applyFont="1" applyFill="1" applyAlignment="1">
      <alignment horizontal="left" vertical="center"/>
    </xf>
    <xf numFmtId="0" fontId="4" fillId="4" borderId="9" xfId="0" applyFont="1" applyFill="1" applyBorder="1" applyAlignment="1">
      <alignment horizontal="left" vertical="center"/>
    </xf>
    <xf numFmtId="0" fontId="4" fillId="3" borderId="0" xfId="0" applyFont="1" applyFill="1" applyAlignment="1">
      <alignment horizontal="left" vertical="center"/>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right" vertical="center"/>
    </xf>
    <xf numFmtId="0" fontId="8" fillId="0" borderId="0" xfId="0" applyFont="1">
      <alignmen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quotePrefix="1" applyFont="1" applyFill="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xf>
    <xf numFmtId="0" fontId="7" fillId="3" borderId="0" xfId="0" applyFont="1" applyFill="1">
      <alignment vertical="center"/>
    </xf>
    <xf numFmtId="0" fontId="15" fillId="0" borderId="0" xfId="0" applyFont="1">
      <alignment vertical="center"/>
    </xf>
    <xf numFmtId="0" fontId="7" fillId="3" borderId="0" xfId="0" applyFont="1" applyFill="1" applyAlignment="1">
      <alignment horizontal="center" vertical="center"/>
    </xf>
    <xf numFmtId="20" fontId="7" fillId="3" borderId="0" xfId="0" applyNumberFormat="1" applyFont="1" applyFill="1">
      <alignment vertical="center"/>
    </xf>
    <xf numFmtId="0" fontId="7" fillId="3" borderId="0" xfId="0" applyFont="1" applyFill="1" applyAlignment="1">
      <alignment horizontal="right" vertical="center"/>
    </xf>
    <xf numFmtId="176" fontId="7" fillId="3" borderId="0" xfId="0" applyNumberFormat="1" applyFont="1" applyFill="1">
      <alignment vertical="center"/>
    </xf>
    <xf numFmtId="0" fontId="7" fillId="3" borderId="0" xfId="0" applyFont="1" applyFill="1" applyAlignment="1">
      <alignment horizontal="left" vertical="center"/>
    </xf>
    <xf numFmtId="176" fontId="7" fillId="0" borderId="0" xfId="0" applyNumberFormat="1" applyFont="1">
      <alignment vertical="center"/>
    </xf>
    <xf numFmtId="20" fontId="7" fillId="0" borderId="0" xfId="0" applyNumberFormat="1" applyFont="1">
      <alignment vertical="center"/>
    </xf>
    <xf numFmtId="0" fontId="15" fillId="0" borderId="0" xfId="0" applyFont="1" applyAlignment="1">
      <alignment horizontal="left" vertical="center"/>
    </xf>
    <xf numFmtId="0" fontId="7" fillId="3" borderId="0" xfId="0" applyFont="1" applyFill="1" applyProtection="1">
      <alignment vertical="center"/>
      <protection locked="0"/>
    </xf>
    <xf numFmtId="1" fontId="7" fillId="3" borderId="0" xfId="0" applyNumberFormat="1" applyFont="1" applyFill="1">
      <alignment vertical="center"/>
    </xf>
    <xf numFmtId="0" fontId="15" fillId="0" borderId="0" xfId="0" applyFont="1" applyAlignment="1">
      <alignment horizontal="right" vertical="center"/>
    </xf>
    <xf numFmtId="0" fontId="15" fillId="0" borderId="0" xfId="0" applyFont="1" applyAlignment="1"/>
    <xf numFmtId="0" fontId="15" fillId="0" borderId="0" xfId="0" applyFont="1" applyAlignment="1">
      <alignment horizontal="center" vertical="center"/>
    </xf>
    <xf numFmtId="0" fontId="4" fillId="3" borderId="0" xfId="0" applyFont="1" applyFill="1">
      <alignment vertical="center"/>
    </xf>
    <xf numFmtId="0" fontId="4" fillId="0" borderId="0" xfId="0" applyFont="1">
      <alignment vertical="center"/>
    </xf>
    <xf numFmtId="0" fontId="15" fillId="0" borderId="0" xfId="0" applyFont="1" applyAlignment="1">
      <alignment horizontal="left"/>
    </xf>
    <xf numFmtId="0" fontId="4" fillId="0" borderId="0" xfId="0" applyFont="1" applyAlignment="1">
      <alignment horizontal="left" vertical="center"/>
    </xf>
    <xf numFmtId="20" fontId="8" fillId="0" borderId="0" xfId="0" applyNumberFormat="1" applyFont="1">
      <alignment vertical="center"/>
    </xf>
    <xf numFmtId="0" fontId="6" fillId="0" borderId="0" xfId="0" applyFont="1" applyAlignment="1">
      <alignment horizontal="right" vertical="center"/>
    </xf>
    <xf numFmtId="0" fontId="9" fillId="0" borderId="0" xfId="0" applyFont="1" applyAlignment="1"/>
    <xf numFmtId="0" fontId="4" fillId="0" borderId="0" xfId="0" applyFont="1" applyAlignment="1">
      <alignment horizontal="right" vertical="center"/>
    </xf>
    <xf numFmtId="0" fontId="7"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7" fillId="0" borderId="2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7" fillId="2" borderId="28"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wrapText="1"/>
      <protection locked="0"/>
    </xf>
    <xf numFmtId="183" fontId="7" fillId="0" borderId="65" xfId="0" applyNumberFormat="1" applyFont="1" applyBorder="1" applyAlignment="1">
      <alignment horizontal="center" vertical="center" shrinkToFit="1"/>
    </xf>
    <xf numFmtId="183" fontId="7" fillId="0" borderId="66" xfId="0" applyNumberFormat="1" applyFont="1" applyBorder="1" applyAlignment="1">
      <alignment horizontal="center" vertical="center" shrinkToFit="1"/>
    </xf>
    <xf numFmtId="183" fontId="7" fillId="0" borderId="67" xfId="0" applyNumberFormat="1" applyFont="1" applyBorder="1" applyAlignment="1">
      <alignment horizontal="center" vertical="center" shrinkToFit="1"/>
    </xf>
    <xf numFmtId="0" fontId="7" fillId="2" borderId="21" xfId="0" applyFont="1" applyFill="1" applyBorder="1" applyAlignment="1" applyProtection="1">
      <alignment horizontal="center" vertical="center" wrapText="1"/>
      <protection locked="0"/>
    </xf>
    <xf numFmtId="183" fontId="7" fillId="0" borderId="74" xfId="0" applyNumberFormat="1" applyFont="1" applyBorder="1" applyAlignment="1">
      <alignment horizontal="center" vertical="center" shrinkToFit="1"/>
    </xf>
    <xf numFmtId="183" fontId="7" fillId="0" borderId="75" xfId="0" applyNumberFormat="1" applyFont="1" applyBorder="1" applyAlignment="1">
      <alignment horizontal="center" vertical="center" shrinkToFit="1"/>
    </xf>
    <xf numFmtId="183" fontId="7" fillId="0" borderId="76" xfId="0" applyNumberFormat="1" applyFont="1" applyBorder="1" applyAlignment="1">
      <alignment horizontal="center" vertical="center" shrinkToFit="1"/>
    </xf>
    <xf numFmtId="0" fontId="7" fillId="2" borderId="83"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4" fillId="3" borderId="96" xfId="0" applyFont="1" applyFill="1" applyBorder="1">
      <alignment vertical="center"/>
    </xf>
    <xf numFmtId="0" fontId="17" fillId="3" borderId="97" xfId="0" applyFont="1" applyFill="1" applyBorder="1" applyAlignment="1">
      <alignment horizontal="center" vertical="center"/>
    </xf>
    <xf numFmtId="0" fontId="4" fillId="3" borderId="97" xfId="0" applyFont="1" applyFill="1" applyBorder="1" applyAlignment="1">
      <alignment horizontal="center" vertical="center" wrapText="1"/>
    </xf>
    <xf numFmtId="0" fontId="4" fillId="3" borderId="97" xfId="0" applyFont="1" applyFill="1" applyBorder="1" applyAlignment="1">
      <alignment horizontal="center" vertical="center" shrinkToFit="1"/>
    </xf>
    <xf numFmtId="0" fontId="16" fillId="3" borderId="97" xfId="0" applyFont="1" applyFill="1" applyBorder="1" applyAlignment="1">
      <alignment horizontal="center" vertical="center" wrapText="1"/>
    </xf>
    <xf numFmtId="1" fontId="4" fillId="3" borderId="97" xfId="0" applyNumberFormat="1"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0" borderId="34" xfId="0" applyFont="1" applyBorder="1">
      <alignment vertical="center"/>
    </xf>
    <xf numFmtId="0" fontId="4" fillId="0" borderId="40" xfId="0" applyFont="1" applyBorder="1" applyAlignment="1">
      <alignment vertical="center" wrapText="1"/>
    </xf>
    <xf numFmtId="183" fontId="15" fillId="3" borderId="99" xfId="0" applyNumberFormat="1" applyFont="1" applyFill="1" applyBorder="1" applyAlignment="1">
      <alignment horizontal="center" vertical="center" shrinkToFit="1"/>
    </xf>
    <xf numFmtId="183" fontId="15" fillId="3" borderId="47" xfId="0" applyNumberFormat="1" applyFont="1" applyFill="1" applyBorder="1" applyAlignment="1">
      <alignment horizontal="center" vertical="center" shrinkToFit="1"/>
    </xf>
    <xf numFmtId="183" fontId="15" fillId="3" borderId="100" xfId="0" applyNumberFormat="1" applyFont="1" applyFill="1" applyBorder="1" applyAlignment="1">
      <alignment horizontal="center" vertical="center" shrinkToFit="1"/>
    </xf>
    <xf numFmtId="0" fontId="4" fillId="0" borderId="25" xfId="0" applyFont="1" applyBorder="1">
      <alignment vertical="center"/>
    </xf>
    <xf numFmtId="0" fontId="4" fillId="0" borderId="23" xfId="0" applyFont="1" applyBorder="1" applyAlignment="1">
      <alignment vertical="center" wrapText="1"/>
    </xf>
    <xf numFmtId="183" fontId="15" fillId="3" borderId="8" xfId="0" applyNumberFormat="1" applyFont="1" applyFill="1" applyBorder="1" applyAlignment="1">
      <alignment horizontal="center" vertical="center" shrinkToFit="1"/>
    </xf>
    <xf numFmtId="183" fontId="15" fillId="3" borderId="9" xfId="0" applyNumberFormat="1" applyFont="1" applyFill="1" applyBorder="1" applyAlignment="1">
      <alignment horizontal="center" vertical="center" shrinkToFit="1"/>
    </xf>
    <xf numFmtId="183" fontId="15" fillId="3" borderId="10" xfId="0" applyNumberFormat="1" applyFont="1" applyFill="1" applyBorder="1" applyAlignment="1">
      <alignment horizontal="center" vertical="center" shrinkToFit="1"/>
    </xf>
    <xf numFmtId="183" fontId="15" fillId="4" borderId="8" xfId="0" applyNumberFormat="1" applyFont="1" applyFill="1" applyBorder="1" applyAlignment="1" applyProtection="1">
      <alignment horizontal="center" vertical="center" shrinkToFit="1"/>
      <protection locked="0"/>
    </xf>
    <xf numFmtId="183" fontId="15" fillId="4" borderId="9" xfId="0" applyNumberFormat="1" applyFont="1" applyFill="1" applyBorder="1" applyAlignment="1" applyProtection="1">
      <alignment horizontal="center" vertical="center" shrinkToFit="1"/>
      <protection locked="0"/>
    </xf>
    <xf numFmtId="183" fontId="15" fillId="4" borderId="10" xfId="0" applyNumberFormat="1" applyFont="1" applyFill="1" applyBorder="1" applyAlignment="1" applyProtection="1">
      <alignment horizontal="center" vertical="center" shrinkToFit="1"/>
      <protection locked="0"/>
    </xf>
    <xf numFmtId="0" fontId="4" fillId="0" borderId="36" xfId="0" applyFont="1" applyBorder="1">
      <alignment vertical="center"/>
    </xf>
    <xf numFmtId="0" fontId="4" fillId="0" borderId="44" xfId="0" applyFont="1" applyBorder="1" applyAlignment="1">
      <alignment vertical="center" wrapText="1"/>
    </xf>
    <xf numFmtId="183" fontId="15" fillId="0" borderId="8" xfId="0" applyNumberFormat="1" applyFont="1" applyBorder="1" applyAlignment="1">
      <alignment horizontal="center" vertical="center" shrinkToFit="1"/>
    </xf>
    <xf numFmtId="183" fontId="15" fillId="0" borderId="9" xfId="0" applyNumberFormat="1" applyFont="1" applyBorder="1" applyAlignment="1">
      <alignment horizontal="center" vertical="center" shrinkToFit="1"/>
    </xf>
    <xf numFmtId="183" fontId="15" fillId="0" borderId="10" xfId="0" applyNumberFormat="1" applyFont="1" applyBorder="1" applyAlignment="1">
      <alignment horizontal="center" vertical="center" shrinkToFit="1"/>
    </xf>
    <xf numFmtId="183" fontId="15" fillId="3" borderId="4" xfId="0" applyNumberFormat="1" applyFont="1" applyFill="1" applyBorder="1" applyAlignment="1">
      <alignment horizontal="center" vertical="center" shrinkToFit="1"/>
    </xf>
    <xf numFmtId="183" fontId="15" fillId="3" borderId="38" xfId="0" applyNumberFormat="1" applyFont="1" applyFill="1" applyBorder="1" applyAlignment="1">
      <alignment horizontal="center" vertical="center" shrinkToFit="1"/>
    </xf>
    <xf numFmtId="183" fontId="15" fillId="3" borderId="5" xfId="0" applyNumberFormat="1" applyFont="1" applyFill="1" applyBorder="1" applyAlignment="1">
      <alignment horizontal="center" vertical="center" shrinkToFit="1"/>
    </xf>
    <xf numFmtId="183" fontId="15" fillId="3" borderId="35" xfId="0" applyNumberFormat="1" applyFont="1" applyFill="1" applyBorder="1" applyAlignment="1">
      <alignment horizontal="center" vertical="center" shrinkToFit="1"/>
    </xf>
    <xf numFmtId="183" fontId="15" fillId="3" borderId="11" xfId="0" applyNumberFormat="1" applyFont="1" applyFill="1" applyBorder="1" applyAlignment="1">
      <alignment horizontal="center" vertical="center" shrinkToFit="1"/>
    </xf>
    <xf numFmtId="183" fontId="15" fillId="3" borderId="16" xfId="0" applyNumberFormat="1" applyFont="1" applyFill="1" applyBorder="1" applyAlignment="1">
      <alignment horizontal="center" vertical="center" shrinkToFit="1"/>
    </xf>
    <xf numFmtId="183" fontId="15" fillId="3" borderId="17" xfId="0" applyNumberFormat="1" applyFont="1" applyFill="1" applyBorder="1" applyAlignment="1">
      <alignment horizontal="center" vertical="center" shrinkToFit="1"/>
    </xf>
    <xf numFmtId="183" fontId="15" fillId="3" borderId="18" xfId="0" applyNumberFormat="1" applyFont="1" applyFill="1" applyBorder="1" applyAlignment="1">
      <alignment horizontal="center" vertical="center" shrinkToFit="1"/>
    </xf>
    <xf numFmtId="183" fontId="15" fillId="3" borderId="33" xfId="0" applyNumberFormat="1" applyFont="1" applyFill="1" applyBorder="1" applyAlignment="1">
      <alignment horizontal="center" vertical="center" shrinkToFit="1"/>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justify" vertical="center" wrapText="1"/>
    </xf>
    <xf numFmtId="0" fontId="4" fillId="0" borderId="0" xfId="0" applyFont="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4" borderId="9" xfId="0" applyFont="1" applyFill="1" applyBorder="1" applyAlignment="1" applyProtection="1">
      <alignment horizontal="center" vertical="center"/>
      <protection locked="0"/>
    </xf>
    <xf numFmtId="20" fontId="19" fillId="4" borderId="9" xfId="0" applyNumberFormat="1" applyFont="1" applyFill="1" applyBorder="1" applyAlignment="1" applyProtection="1">
      <alignment horizontal="center" vertical="center"/>
      <protection locked="0"/>
    </xf>
    <xf numFmtId="0" fontId="19" fillId="3" borderId="9" xfId="0" applyFont="1" applyFill="1" applyBorder="1" applyAlignment="1">
      <alignment horizontal="center" vertical="center"/>
    </xf>
    <xf numFmtId="184" fontId="19" fillId="3" borderId="9" xfId="0" applyNumberFormat="1" applyFont="1" applyFill="1" applyBorder="1" applyAlignment="1">
      <alignment horizontal="center" vertical="center"/>
    </xf>
    <xf numFmtId="0" fontId="19" fillId="4" borderId="9" xfId="0" applyFont="1" applyFill="1" applyBorder="1" applyAlignment="1" applyProtection="1">
      <alignment horizontal="left" vertical="center"/>
      <protection locked="0"/>
    </xf>
    <xf numFmtId="0" fontId="19" fillId="3" borderId="9" xfId="1" applyNumberFormat="1" applyFont="1" applyFill="1" applyBorder="1" applyAlignment="1" applyProtection="1">
      <alignment horizontal="center" vertical="center"/>
    </xf>
    <xf numFmtId="20" fontId="19" fillId="3" borderId="9" xfId="0" applyNumberFormat="1" applyFont="1" applyFill="1" applyBorder="1" applyAlignment="1">
      <alignment horizontal="center" vertical="center"/>
    </xf>
    <xf numFmtId="0" fontId="21" fillId="3" borderId="0" xfId="0" applyFont="1" applyFill="1" applyAlignment="1">
      <alignment horizontal="left" vertical="center"/>
    </xf>
    <xf numFmtId="0" fontId="4" fillId="2" borderId="9" xfId="0" applyFont="1" applyFill="1" applyBorder="1" applyAlignment="1">
      <alignment horizontal="left" vertical="center"/>
    </xf>
    <xf numFmtId="0" fontId="4" fillId="3" borderId="0" xfId="0" applyFont="1" applyFill="1" applyAlignment="1">
      <alignment horizontal="center" vertical="center"/>
    </xf>
    <xf numFmtId="0" fontId="5" fillId="3" borderId="0" xfId="0" applyFont="1" applyFill="1">
      <alignment vertical="center"/>
    </xf>
    <xf numFmtId="0" fontId="9" fillId="3" borderId="0" xfId="0" applyFont="1" applyFill="1">
      <alignment vertical="center"/>
    </xf>
    <xf numFmtId="0" fontId="5" fillId="3" borderId="0" xfId="0" applyFont="1" applyFill="1" applyAlignment="1">
      <alignment vertical="center" shrinkToFit="1"/>
    </xf>
    <xf numFmtId="0" fontId="15" fillId="3" borderId="0" xfId="0" applyFont="1" applyFill="1" applyAlignment="1"/>
    <xf numFmtId="0" fontId="15" fillId="3" borderId="0" xfId="0" applyFont="1" applyFill="1">
      <alignment vertical="center"/>
    </xf>
    <xf numFmtId="0" fontId="15" fillId="3" borderId="0" xfId="0" applyFont="1" applyFill="1" applyAlignment="1">
      <alignment vertical="center" wrapText="1"/>
    </xf>
    <xf numFmtId="0" fontId="15" fillId="3" borderId="0" xfId="0" applyFont="1" applyFill="1" applyAlignment="1">
      <alignment horizontal="justify" vertical="center" wrapText="1"/>
    </xf>
    <xf numFmtId="0" fontId="22" fillId="3" borderId="0" xfId="0" applyFont="1" applyFill="1">
      <alignment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19" fillId="3" borderId="9" xfId="0" applyFont="1" applyFill="1" applyBorder="1" applyAlignment="1">
      <alignment horizontal="center" vertical="center"/>
    </xf>
    <xf numFmtId="0" fontId="7" fillId="2" borderId="12" xfId="0" applyFont="1" applyFill="1" applyBorder="1" applyAlignment="1" applyProtection="1">
      <alignment horizontal="center" vertical="center"/>
      <protection locked="0"/>
    </xf>
    <xf numFmtId="0" fontId="7" fillId="5" borderId="23"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3" borderId="12" xfId="0" applyFont="1" applyFill="1" applyBorder="1" applyAlignment="1">
      <alignment horizontal="center" vertical="center"/>
    </xf>
    <xf numFmtId="0" fontId="7" fillId="3" borderId="11"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38" fontId="7" fillId="3" borderId="0" xfId="1" applyFont="1" applyFill="1" applyBorder="1" applyAlignment="1" applyProtection="1">
      <alignment horizontal="center" vertical="center"/>
    </xf>
    <xf numFmtId="0" fontId="8" fillId="5" borderId="0" xfId="0" applyFont="1" applyFill="1" applyAlignment="1" applyProtection="1">
      <alignment horizontal="center" vertical="center"/>
      <protection locked="0"/>
    </xf>
    <xf numFmtId="0" fontId="8" fillId="0" borderId="0" xfId="0" applyFont="1" applyAlignment="1">
      <alignment horizontal="center" vertical="center"/>
    </xf>
    <xf numFmtId="20" fontId="7" fillId="4" borderId="12" xfId="0" applyNumberFormat="1" applyFont="1" applyFill="1" applyBorder="1" applyAlignment="1" applyProtection="1">
      <alignment horizontal="center" vertical="center"/>
      <protection locked="0"/>
    </xf>
    <xf numFmtId="20" fontId="7" fillId="4" borderId="23" xfId="0" applyNumberFormat="1" applyFont="1" applyFill="1" applyBorder="1" applyAlignment="1" applyProtection="1">
      <alignment horizontal="center" vertical="center"/>
      <protection locked="0"/>
    </xf>
    <xf numFmtId="20" fontId="7" fillId="4" borderId="11" xfId="0" applyNumberFormat="1" applyFont="1" applyFill="1" applyBorder="1" applyAlignment="1" applyProtection="1">
      <alignment horizontal="center" vertical="center"/>
      <protection locked="0"/>
    </xf>
    <xf numFmtId="4" fontId="7" fillId="0" borderId="12" xfId="0" applyNumberFormat="1" applyFont="1" applyBorder="1" applyAlignment="1">
      <alignment horizontal="center" vertical="center"/>
    </xf>
    <xf numFmtId="4" fontId="7" fillId="0" borderId="11" xfId="0" applyNumberFormat="1" applyFont="1" applyBorder="1" applyAlignment="1">
      <alignment horizontal="center" vertical="center"/>
    </xf>
    <xf numFmtId="0" fontId="7" fillId="0" borderId="19"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20" xfId="0" quotePrefix="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1" xfId="0" applyFont="1" applyBorder="1" applyAlignment="1">
      <alignment horizontal="center" vertical="center" shrinkToFit="1"/>
    </xf>
    <xf numFmtId="0" fontId="7" fillId="0" borderId="30" xfId="0" applyFont="1" applyBorder="1" applyAlignment="1">
      <alignment horizontal="center" vertical="center" shrinkToFit="1"/>
    </xf>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2" borderId="47" xfId="0" applyFont="1" applyFill="1" applyBorder="1" applyAlignment="1" applyProtection="1">
      <alignment horizontal="center" vertical="center" wrapText="1"/>
      <protection locked="0"/>
    </xf>
    <xf numFmtId="0" fontId="7" fillId="5" borderId="49" xfId="0" applyFont="1" applyFill="1" applyBorder="1" applyAlignment="1" applyProtection="1">
      <alignment horizontal="center" vertical="center" wrapText="1"/>
      <protection locked="0"/>
    </xf>
    <xf numFmtId="0" fontId="7" fillId="5" borderId="40" xfId="0" applyFont="1" applyFill="1" applyBorder="1" applyAlignment="1" applyProtection="1">
      <alignment horizontal="center" vertical="center" shrinkToFit="1"/>
      <protection locked="0"/>
    </xf>
    <xf numFmtId="0" fontId="7" fillId="5" borderId="35" xfId="0" applyFont="1" applyFill="1" applyBorder="1" applyAlignment="1" applyProtection="1">
      <alignment horizontal="center" vertical="center" shrinkToFit="1"/>
      <protection locked="0"/>
    </xf>
    <xf numFmtId="0" fontId="7" fillId="5" borderId="12" xfId="0" applyFont="1" applyFill="1" applyBorder="1" applyAlignment="1" applyProtection="1">
      <alignment horizontal="center" vertical="center" shrinkToFit="1"/>
      <protection locked="0"/>
    </xf>
    <xf numFmtId="0" fontId="7" fillId="5" borderId="23" xfId="0" applyFont="1" applyFill="1" applyBorder="1" applyAlignment="1" applyProtection="1">
      <alignment horizontal="center" vertical="center" shrinkToFit="1"/>
      <protection locked="0"/>
    </xf>
    <xf numFmtId="0" fontId="7" fillId="5" borderId="11" xfId="0"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4" borderId="0" xfId="0" applyFont="1" applyFill="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11" fillId="3" borderId="2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5" fillId="0" borderId="2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3" borderId="25"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1" fontId="7" fillId="3" borderId="58" xfId="0" applyNumberFormat="1" applyFont="1" applyFill="1" applyBorder="1" applyAlignment="1">
      <alignment horizontal="center" vertical="center" wrapText="1"/>
    </xf>
    <xf numFmtId="1" fontId="7" fillId="3" borderId="59" xfId="0" applyNumberFormat="1" applyFont="1" applyFill="1" applyBorder="1" applyAlignment="1">
      <alignment horizontal="center" vertical="center" wrapText="1"/>
    </xf>
    <xf numFmtId="1" fontId="7" fillId="3" borderId="60" xfId="0" applyNumberFormat="1" applyFont="1" applyFill="1" applyBorder="1" applyAlignment="1">
      <alignment horizontal="center" vertical="center" wrapText="1"/>
    </xf>
    <xf numFmtId="1" fontId="7" fillId="3" borderId="61" xfId="0" applyNumberFormat="1" applyFont="1" applyFill="1" applyBorder="1" applyAlignment="1">
      <alignment horizontal="center" vertical="center" wrapText="1"/>
    </xf>
    <xf numFmtId="0" fontId="7" fillId="4" borderId="20" xfId="0"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0" xfId="0" applyFont="1" applyFill="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70" xfId="0" applyFont="1" applyFill="1" applyBorder="1" applyAlignment="1" applyProtection="1">
      <alignment horizontal="left" vertical="center" wrapText="1"/>
      <protection locked="0"/>
    </xf>
    <xf numFmtId="0" fontId="7" fillId="4" borderId="29" xfId="0" applyFont="1" applyFill="1" applyBorder="1" applyAlignment="1" applyProtection="1">
      <alignment horizontal="left" vertical="center" wrapText="1"/>
      <protection locked="0"/>
    </xf>
    <xf numFmtId="0" fontId="7" fillId="4" borderId="79" xfId="0" applyFont="1" applyFill="1" applyBorder="1" applyAlignment="1" applyProtection="1">
      <alignment horizontal="left" vertical="center" wrapText="1"/>
      <protection locked="0"/>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183" fontId="7" fillId="3" borderId="62" xfId="0" applyNumberFormat="1" applyFont="1" applyFill="1" applyBorder="1" applyAlignment="1">
      <alignment horizontal="center" vertical="center" wrapText="1"/>
    </xf>
    <xf numFmtId="183" fontId="7" fillId="3" borderId="68" xfId="0" applyNumberFormat="1" applyFont="1" applyFill="1" applyBorder="1" applyAlignment="1">
      <alignment horizontal="center" vertical="center" wrapText="1"/>
    </xf>
    <xf numFmtId="183" fontId="7" fillId="3" borderId="69" xfId="0" applyNumberFormat="1" applyFont="1" applyFill="1" applyBorder="1" applyAlignment="1">
      <alignment horizontal="center" vertical="center" wrapText="1"/>
    </xf>
    <xf numFmtId="183" fontId="7" fillId="3" borderId="64" xfId="0" applyNumberFormat="1" applyFont="1" applyFill="1" applyBorder="1" applyAlignment="1">
      <alignment horizontal="center" vertical="center" wrapText="1"/>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183" fontId="7" fillId="3" borderId="71" xfId="0" applyNumberFormat="1" applyFont="1" applyFill="1" applyBorder="1" applyAlignment="1">
      <alignment horizontal="center" vertical="center" wrapText="1"/>
    </xf>
    <xf numFmtId="183" fontId="7" fillId="3" borderId="77" xfId="0" applyNumberFormat="1" applyFont="1" applyFill="1" applyBorder="1" applyAlignment="1">
      <alignment horizontal="center" vertical="center" wrapText="1"/>
    </xf>
    <xf numFmtId="183" fontId="7" fillId="3" borderId="78" xfId="0" applyNumberFormat="1" applyFont="1" applyFill="1" applyBorder="1" applyAlignment="1">
      <alignment horizontal="center" vertical="center" wrapText="1"/>
    </xf>
    <xf numFmtId="183" fontId="7" fillId="3" borderId="73" xfId="0" applyNumberFormat="1" applyFont="1" applyFill="1" applyBorder="1" applyAlignment="1">
      <alignment horizontal="center" vertical="center" wrapText="1"/>
    </xf>
    <xf numFmtId="0" fontId="7" fillId="2" borderId="80"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83"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4" borderId="84" xfId="0" applyFont="1" applyFill="1" applyBorder="1" applyAlignment="1" applyProtection="1">
      <alignment horizontal="center" vertical="center" wrapText="1"/>
      <protection locked="0"/>
    </xf>
    <xf numFmtId="0" fontId="7" fillId="4" borderId="81" xfId="0"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79" xfId="0" applyFont="1" applyFill="1" applyBorder="1" applyAlignment="1" applyProtection="1">
      <alignment horizontal="center" vertical="center" wrapText="1"/>
      <protection locked="0"/>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1" fontId="7" fillId="3" borderId="89" xfId="0" applyNumberFormat="1" applyFont="1" applyFill="1" applyBorder="1" applyAlignment="1">
      <alignment horizontal="center" vertical="center" wrapText="1"/>
    </xf>
    <xf numFmtId="1" fontId="7" fillId="3" borderId="90" xfId="0" applyNumberFormat="1" applyFont="1" applyFill="1" applyBorder="1" applyAlignment="1">
      <alignment horizontal="center" vertical="center" wrapText="1"/>
    </xf>
    <xf numFmtId="1" fontId="7" fillId="3" borderId="91" xfId="0" applyNumberFormat="1" applyFont="1" applyFill="1" applyBorder="1" applyAlignment="1">
      <alignment horizontal="center" vertical="center" wrapText="1"/>
    </xf>
    <xf numFmtId="1" fontId="7" fillId="3" borderId="92" xfId="0" applyNumberFormat="1" applyFont="1" applyFill="1" applyBorder="1" applyAlignment="1">
      <alignment horizontal="center" vertical="center" wrapText="1"/>
    </xf>
    <xf numFmtId="0" fontId="7" fillId="4" borderId="80" xfId="0" applyFont="1" applyFill="1" applyBorder="1" applyAlignment="1" applyProtection="1">
      <alignment horizontal="left" vertical="center" wrapText="1"/>
      <protection locked="0"/>
    </xf>
    <xf numFmtId="0" fontId="7" fillId="4" borderId="81" xfId="0" applyFont="1" applyFill="1" applyBorder="1" applyAlignment="1" applyProtection="1">
      <alignment horizontal="left" vertical="center" wrapText="1"/>
      <protection locked="0"/>
    </xf>
    <xf numFmtId="0" fontId="7" fillId="4" borderId="85" xfId="0" applyFont="1" applyFill="1" applyBorder="1" applyAlignment="1" applyProtection="1">
      <alignment horizontal="left" vertical="center" wrapText="1"/>
      <protection locked="0"/>
    </xf>
    <xf numFmtId="0" fontId="7" fillId="2" borderId="80" xfId="0" applyFont="1" applyFill="1" applyBorder="1" applyAlignment="1" applyProtection="1">
      <alignment horizontal="center" vertical="center"/>
      <protection locked="0"/>
    </xf>
    <xf numFmtId="0" fontId="7" fillId="2" borderId="81" xfId="0" applyFont="1" applyFill="1" applyBorder="1" applyAlignment="1" applyProtection="1">
      <alignment horizontal="center" vertical="center"/>
      <protection locked="0"/>
    </xf>
    <xf numFmtId="0" fontId="7" fillId="2" borderId="82" xfId="0" applyFont="1" applyFill="1" applyBorder="1" applyAlignment="1" applyProtection="1">
      <alignment horizontal="center" vertical="center"/>
      <protection locked="0"/>
    </xf>
    <xf numFmtId="0" fontId="7" fillId="0" borderId="42" xfId="0" applyFont="1" applyBorder="1" applyAlignment="1">
      <alignment horizontal="center" vertical="center" shrinkToFit="1"/>
    </xf>
    <xf numFmtId="0" fontId="7" fillId="5" borderId="51" xfId="0"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shrinkToFit="1"/>
      <protection locked="0"/>
    </xf>
    <xf numFmtId="0" fontId="7" fillId="5" borderId="44" xfId="0" applyFont="1" applyFill="1" applyBorder="1" applyAlignment="1" applyProtection="1">
      <alignment horizontal="center" vertical="center" shrinkToFit="1"/>
      <protection locked="0"/>
    </xf>
    <xf numFmtId="0" fontId="7" fillId="5" borderId="33"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80"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183" fontId="15" fillId="3" borderId="39" xfId="0" applyNumberFormat="1" applyFont="1" applyFill="1" applyBorder="1" applyAlignment="1">
      <alignment horizontal="center" vertical="center" wrapText="1"/>
    </xf>
    <xf numFmtId="183" fontId="15" fillId="3" borderId="37" xfId="0" applyNumberFormat="1" applyFont="1" applyFill="1" applyBorder="1" applyAlignment="1">
      <alignment horizontal="center" vertical="center" wrapText="1"/>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183" fontId="15" fillId="3" borderId="80" xfId="0" applyNumberFormat="1" applyFont="1" applyFill="1" applyBorder="1" applyAlignment="1">
      <alignment horizontal="center" vertical="center" wrapText="1"/>
    </xf>
    <xf numFmtId="183" fontId="15" fillId="3" borderId="82" xfId="0" applyNumberFormat="1" applyFont="1" applyFill="1" applyBorder="1" applyAlignment="1">
      <alignment horizontal="center" vertical="center" wrapText="1"/>
    </xf>
    <xf numFmtId="183" fontId="15" fillId="3" borderId="84" xfId="0" applyNumberFormat="1" applyFont="1" applyFill="1" applyBorder="1" applyAlignment="1">
      <alignment horizontal="center" vertical="center" wrapText="1"/>
    </xf>
    <xf numFmtId="183" fontId="15" fillId="3" borderId="85" xfId="0" applyNumberFormat="1" applyFont="1" applyFill="1" applyBorder="1" applyAlignment="1">
      <alignment horizontal="center" vertical="center" wrapText="1"/>
    </xf>
    <xf numFmtId="183" fontId="4" fillId="3" borderId="107" xfId="0" applyNumberFormat="1" applyFont="1" applyFill="1" applyBorder="1" applyAlignment="1">
      <alignment horizontal="center" vertical="center" wrapText="1"/>
    </xf>
    <xf numFmtId="183" fontId="4" fillId="3" borderId="108" xfId="0" applyNumberFormat="1" applyFont="1" applyFill="1" applyBorder="1" applyAlignment="1">
      <alignment horizontal="center" vertical="center" wrapText="1"/>
    </xf>
    <xf numFmtId="183" fontId="4" fillId="3" borderId="109" xfId="0" applyNumberFormat="1" applyFont="1" applyFill="1" applyBorder="1" applyAlignment="1">
      <alignment horizontal="center" vertical="center" wrapText="1"/>
    </xf>
    <xf numFmtId="183" fontId="4" fillId="3" borderId="104" xfId="0" applyNumberFormat="1" applyFont="1" applyFill="1" applyBorder="1" applyAlignment="1">
      <alignment horizontal="center" vertical="center" wrapText="1"/>
    </xf>
    <xf numFmtId="183" fontId="4" fillId="3" borderId="105" xfId="0" applyNumberFormat="1" applyFont="1" applyFill="1" applyBorder="1" applyAlignment="1">
      <alignment horizontal="center" vertical="center" wrapText="1"/>
    </xf>
    <xf numFmtId="183" fontId="4" fillId="3" borderId="106" xfId="0" applyNumberFormat="1" applyFont="1" applyFill="1" applyBorder="1" applyAlignment="1">
      <alignment horizontal="center" vertical="center" wrapText="1"/>
    </xf>
    <xf numFmtId="183" fontId="4" fillId="3" borderId="110" xfId="0" applyNumberFormat="1" applyFont="1" applyFill="1" applyBorder="1" applyAlignment="1">
      <alignment horizontal="center" vertical="center" wrapText="1"/>
    </xf>
    <xf numFmtId="183" fontId="4" fillId="3" borderId="111" xfId="0" applyNumberFormat="1" applyFont="1" applyFill="1" applyBorder="1" applyAlignment="1">
      <alignment horizontal="center" vertical="center" wrapText="1"/>
    </xf>
    <xf numFmtId="183" fontId="4" fillId="3" borderId="112" xfId="0" applyNumberFormat="1" applyFont="1" applyFill="1" applyBorder="1" applyAlignment="1">
      <alignment horizontal="center" vertical="center" wrapText="1"/>
    </xf>
    <xf numFmtId="0" fontId="7" fillId="4" borderId="50" xfId="0" applyFont="1" applyFill="1" applyBorder="1" applyAlignment="1" applyProtection="1">
      <alignment horizontal="center" vertical="center" wrapText="1"/>
      <protection locked="0"/>
    </xf>
    <xf numFmtId="0" fontId="16" fillId="0" borderId="9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95" xfId="0" applyFont="1" applyBorder="1" applyAlignment="1">
      <alignment horizontal="center"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5" fillId="0" borderId="29" xfId="0" applyFont="1" applyBorder="1" applyAlignment="1">
      <alignment horizontal="center" vertical="center"/>
    </xf>
    <xf numFmtId="0" fontId="15" fillId="0" borderId="79"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4" borderId="44" xfId="0" applyFont="1" applyFill="1" applyBorder="1" applyAlignment="1" applyProtection="1">
      <alignment horizontal="center" vertical="center"/>
      <protection locked="0"/>
    </xf>
    <xf numFmtId="0" fontId="15" fillId="4" borderId="45" xfId="0" applyFont="1" applyFill="1" applyBorder="1" applyAlignment="1" applyProtection="1">
      <alignment horizontal="center" vertical="center"/>
      <protection locked="0"/>
    </xf>
    <xf numFmtId="0" fontId="15" fillId="0" borderId="40" xfId="0" applyFont="1" applyBorder="1" applyAlignment="1">
      <alignment horizontal="left" vertical="center" wrapText="1"/>
    </xf>
    <xf numFmtId="0" fontId="15" fillId="0" borderId="37" xfId="0" applyFont="1" applyBorder="1" applyAlignment="1">
      <alignment horizontal="left" vertical="center" wrapText="1"/>
    </xf>
    <xf numFmtId="183" fontId="15" fillId="3" borderId="34" xfId="0" applyNumberFormat="1" applyFont="1" applyFill="1" applyBorder="1" applyAlignment="1">
      <alignment horizontal="center" vertical="center" wrapText="1"/>
    </xf>
    <xf numFmtId="183" fontId="15" fillId="3" borderId="35" xfId="0" applyNumberFormat="1" applyFont="1" applyFill="1" applyBorder="1" applyAlignment="1">
      <alignment horizontal="center" vertical="center" wrapText="1"/>
    </xf>
    <xf numFmtId="0" fontId="4" fillId="3" borderId="0" xfId="0" applyFont="1" applyFill="1" applyAlignment="1">
      <alignment horizontal="left" vertical="center" indent="1"/>
    </xf>
  </cellXfs>
  <cellStyles count="4">
    <cellStyle name="桁区切り" xfId="1" builtinId="6"/>
    <cellStyle name="標準" xfId="0" builtinId="0"/>
    <cellStyle name="標準 2" xfId="2" xr:uid="{4A6E0203-C262-4977-9E78-EDAD4A98AD8A}"/>
    <cellStyle name="標準 3" xfId="3" xr:uid="{60F89E09-CFA0-4194-9EED-6AB8E8D5F1AC}"/>
  </cellStyles>
  <dxfs count="274">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B7E71F95-68CC-4116-B114-9670F87431F2}"/>
            </a:ext>
          </a:extLst>
        </xdr:cNvPr>
        <xdr:cNvSpPr/>
      </xdr:nvSpPr>
      <xdr:spPr>
        <a:xfrm>
          <a:off x="5372100" y="81724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8C4DEDAA-B132-419D-B4C2-455D5AD037DF}"/>
            </a:ext>
          </a:extLst>
        </xdr:cNvPr>
        <xdr:cNvSpPr/>
      </xdr:nvSpPr>
      <xdr:spPr>
        <a:xfrm>
          <a:off x="240030" y="16508730"/>
          <a:ext cx="12580620" cy="2095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86AAAA-084A-41A7-8BD1-59E990DE4380}"/>
            </a:ext>
          </a:extLst>
        </xdr:cNvPr>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461F-DE51-4DA9-ACA0-CA81C7768C7E}">
  <sheetPr>
    <pageSetUpPr fitToPage="1"/>
  </sheetPr>
  <dimension ref="B1:BU80"/>
  <sheetViews>
    <sheetView showGridLines="0" tabSelected="1" view="pageBreakPreview" zoomScaleNormal="70" zoomScaleSheetLayoutView="100" workbookViewId="0">
      <selection activeCell="H1" sqref="H1"/>
    </sheetView>
  </sheetViews>
  <sheetFormatPr defaultColWidth="4.375" defaultRowHeight="20.25" customHeight="1" x14ac:dyDescent="0.4"/>
  <cols>
    <col min="1" max="1" width="1.625" style="38" customWidth="1"/>
    <col min="2" max="5" width="5.75" style="38" customWidth="1"/>
    <col min="6" max="6" width="16.5" style="38" hidden="1" customWidth="1"/>
    <col min="7" max="58" width="5.625" style="38" customWidth="1"/>
    <col min="59" max="16384" width="4.375" style="38"/>
  </cols>
  <sheetData>
    <row r="1" spans="2:64" s="10" customFormat="1" ht="20.25" customHeight="1" x14ac:dyDescent="0.4">
      <c r="C1" s="11" t="s">
        <v>47</v>
      </c>
      <c r="D1" s="11"/>
      <c r="E1" s="11"/>
      <c r="F1" s="11"/>
      <c r="G1" s="11"/>
      <c r="H1" s="12" t="s">
        <v>153</v>
      </c>
      <c r="J1" s="12"/>
      <c r="L1" s="11"/>
      <c r="M1" s="11"/>
      <c r="N1" s="11"/>
      <c r="O1" s="11"/>
      <c r="P1" s="11"/>
      <c r="Q1" s="11"/>
      <c r="R1" s="11"/>
      <c r="AM1" s="13"/>
      <c r="AN1" s="14"/>
      <c r="AO1" s="14" t="s">
        <v>48</v>
      </c>
      <c r="AP1" s="134" t="s">
        <v>49</v>
      </c>
      <c r="AQ1" s="148"/>
      <c r="AR1" s="148"/>
      <c r="AS1" s="148"/>
      <c r="AT1" s="148"/>
      <c r="AU1" s="148"/>
      <c r="AV1" s="148"/>
      <c r="AW1" s="148"/>
      <c r="AX1" s="148"/>
      <c r="AY1" s="148"/>
      <c r="AZ1" s="148"/>
      <c r="BA1" s="148"/>
      <c r="BB1" s="148"/>
      <c r="BC1" s="148"/>
      <c r="BD1" s="148"/>
      <c r="BE1" s="148"/>
      <c r="BF1" s="14" t="s">
        <v>0</v>
      </c>
    </row>
    <row r="2" spans="2:64" s="10" customFormat="1" ht="20.25" customHeight="1" x14ac:dyDescent="0.4">
      <c r="C2" s="11"/>
      <c r="D2" s="11"/>
      <c r="E2" s="11"/>
      <c r="F2" s="11"/>
      <c r="G2" s="11"/>
      <c r="J2" s="12"/>
      <c r="L2" s="11"/>
      <c r="M2" s="11"/>
      <c r="N2" s="11"/>
      <c r="O2" s="11"/>
      <c r="P2" s="11"/>
      <c r="Q2" s="11"/>
      <c r="R2" s="11"/>
      <c r="Y2" s="14" t="s">
        <v>16</v>
      </c>
      <c r="Z2" s="135">
        <v>6</v>
      </c>
      <c r="AA2" s="135"/>
      <c r="AB2" s="14" t="s">
        <v>15</v>
      </c>
      <c r="AC2" s="149">
        <f>IF(Z2=0,"",YEAR(DATE(2018+Z2,1,1)))</f>
        <v>2024</v>
      </c>
      <c r="AD2" s="149"/>
      <c r="AE2" s="15" t="s">
        <v>17</v>
      </c>
      <c r="AF2" s="15" t="s">
        <v>18</v>
      </c>
      <c r="AG2" s="135">
        <v>4</v>
      </c>
      <c r="AH2" s="135"/>
      <c r="AI2" s="15" t="s">
        <v>19</v>
      </c>
      <c r="AM2" s="13"/>
      <c r="AN2" s="14"/>
      <c r="AO2" s="14" t="s">
        <v>50</v>
      </c>
      <c r="AP2" s="135"/>
      <c r="AQ2" s="135"/>
      <c r="AR2" s="135"/>
      <c r="AS2" s="135"/>
      <c r="AT2" s="135"/>
      <c r="AU2" s="135"/>
      <c r="AV2" s="135"/>
      <c r="AW2" s="135"/>
      <c r="AX2" s="135"/>
      <c r="AY2" s="135"/>
      <c r="AZ2" s="135"/>
      <c r="BA2" s="135"/>
      <c r="BB2" s="135"/>
      <c r="BC2" s="135"/>
      <c r="BD2" s="135"/>
      <c r="BE2" s="135"/>
      <c r="BF2" s="14" t="s">
        <v>0</v>
      </c>
    </row>
    <row r="3" spans="2:64" s="15" customFormat="1" ht="20.25" customHeight="1" x14ac:dyDescent="0.4">
      <c r="G3" s="12"/>
      <c r="J3" s="12"/>
      <c r="L3" s="14"/>
      <c r="M3" s="14"/>
      <c r="N3" s="14"/>
      <c r="O3" s="14"/>
      <c r="P3" s="14"/>
      <c r="Q3" s="14"/>
      <c r="R3" s="14"/>
      <c r="Z3" s="16"/>
      <c r="AA3" s="16"/>
      <c r="AB3" s="16"/>
      <c r="AC3" s="17"/>
      <c r="AD3" s="16"/>
      <c r="BA3" s="18" t="s">
        <v>36</v>
      </c>
      <c r="BB3" s="141" t="s">
        <v>45</v>
      </c>
      <c r="BC3" s="142"/>
      <c r="BD3" s="142"/>
      <c r="BE3" s="143"/>
      <c r="BF3" s="14"/>
    </row>
    <row r="4" spans="2:64" s="15" customFormat="1" ht="18.75" x14ac:dyDescent="0.4">
      <c r="G4" s="12"/>
      <c r="J4" s="12"/>
      <c r="L4" s="14"/>
      <c r="M4" s="14"/>
      <c r="N4" s="14"/>
      <c r="O4" s="14"/>
      <c r="P4" s="14"/>
      <c r="Q4" s="14"/>
      <c r="R4" s="14"/>
      <c r="Z4" s="19"/>
      <c r="AA4" s="19"/>
      <c r="AG4" s="10"/>
      <c r="AH4" s="10"/>
      <c r="AI4" s="10"/>
      <c r="AJ4" s="10"/>
      <c r="AK4" s="10"/>
      <c r="AL4" s="10"/>
      <c r="AM4" s="10"/>
      <c r="AN4" s="10"/>
      <c r="AO4" s="10"/>
      <c r="AP4" s="10"/>
      <c r="AQ4" s="10"/>
      <c r="AR4" s="10"/>
      <c r="AS4" s="10"/>
      <c r="AT4" s="10"/>
      <c r="AU4" s="10"/>
      <c r="AV4" s="10"/>
      <c r="AW4" s="10"/>
      <c r="AX4" s="10"/>
      <c r="AY4" s="10"/>
      <c r="AZ4" s="10"/>
      <c r="BA4" s="18" t="s">
        <v>42</v>
      </c>
      <c r="BB4" s="141" t="s">
        <v>43</v>
      </c>
      <c r="BC4" s="142"/>
      <c r="BD4" s="142"/>
      <c r="BE4" s="143"/>
      <c r="BF4" s="20"/>
    </row>
    <row r="5" spans="2:64" s="15" customFormat="1" ht="6.75" customHeight="1" x14ac:dyDescent="0.4">
      <c r="C5" s="10"/>
      <c r="D5" s="10"/>
      <c r="E5" s="10"/>
      <c r="F5" s="10"/>
      <c r="G5" s="11"/>
      <c r="H5" s="10"/>
      <c r="I5" s="10"/>
      <c r="J5" s="11"/>
      <c r="K5" s="10"/>
      <c r="L5" s="20"/>
      <c r="M5" s="20"/>
      <c r="N5" s="20"/>
      <c r="O5" s="20"/>
      <c r="P5" s="20"/>
      <c r="Q5" s="20"/>
      <c r="R5" s="20"/>
      <c r="S5" s="10"/>
      <c r="T5" s="10"/>
      <c r="U5" s="10"/>
      <c r="V5" s="10"/>
      <c r="W5" s="10"/>
      <c r="X5" s="10"/>
      <c r="Y5" s="10"/>
      <c r="Z5" s="21"/>
      <c r="AA5" s="21"/>
      <c r="AB5" s="10"/>
      <c r="AC5" s="10"/>
      <c r="AD5" s="10"/>
      <c r="AE5" s="10"/>
      <c r="AG5" s="10"/>
      <c r="AH5" s="10"/>
      <c r="AI5" s="10"/>
      <c r="AJ5" s="10"/>
      <c r="AK5" s="10"/>
      <c r="AL5" s="10"/>
      <c r="AM5" s="10"/>
      <c r="AN5" s="10"/>
      <c r="AO5" s="10"/>
      <c r="AP5" s="10"/>
      <c r="AQ5" s="10"/>
      <c r="AR5" s="10"/>
      <c r="AS5" s="10"/>
      <c r="AT5" s="10"/>
      <c r="AU5" s="10"/>
      <c r="AV5" s="10"/>
      <c r="AW5" s="10"/>
      <c r="AX5" s="10"/>
      <c r="AY5" s="10"/>
      <c r="AZ5" s="10"/>
      <c r="BA5" s="10"/>
      <c r="BB5" s="10"/>
      <c r="BC5" s="10"/>
      <c r="BD5" s="10"/>
      <c r="BE5" s="20"/>
      <c r="BF5" s="20"/>
    </row>
    <row r="6" spans="2:64" s="15" customFormat="1" ht="20.25" customHeight="1" x14ac:dyDescent="0.4">
      <c r="C6" s="10"/>
      <c r="D6" s="10"/>
      <c r="E6" s="10"/>
      <c r="F6" s="10"/>
      <c r="G6" s="11"/>
      <c r="H6" s="10"/>
      <c r="I6" s="10"/>
      <c r="J6" s="11"/>
      <c r="K6" s="10"/>
      <c r="L6" s="20"/>
      <c r="M6" s="20"/>
      <c r="N6" s="20"/>
      <c r="O6" s="20"/>
      <c r="P6" s="20"/>
      <c r="Q6" s="20"/>
      <c r="R6" s="20"/>
      <c r="S6" s="10"/>
      <c r="T6" s="10"/>
      <c r="U6" s="10"/>
      <c r="V6" s="10"/>
      <c r="W6" s="10"/>
      <c r="X6" s="10"/>
      <c r="Y6" s="10"/>
      <c r="Z6" s="21"/>
      <c r="AA6" s="21"/>
      <c r="AB6" s="10"/>
      <c r="AC6" s="10"/>
      <c r="AD6" s="10"/>
      <c r="AE6" s="10"/>
      <c r="AG6" s="10"/>
      <c r="AH6" s="10"/>
      <c r="AI6" s="10"/>
      <c r="AJ6" s="10"/>
      <c r="AK6" s="10"/>
      <c r="AL6" s="10" t="s">
        <v>33</v>
      </c>
      <c r="AM6" s="10"/>
      <c r="AN6" s="10"/>
      <c r="AO6" s="10"/>
      <c r="AP6" s="10"/>
      <c r="AQ6" s="10"/>
      <c r="AR6" s="10"/>
      <c r="AS6" s="10"/>
      <c r="AT6" s="22"/>
      <c r="AU6" s="22"/>
      <c r="AV6" s="23"/>
      <c r="AW6" s="10"/>
      <c r="AX6" s="136">
        <v>40</v>
      </c>
      <c r="AY6" s="137"/>
      <c r="AZ6" s="23" t="s">
        <v>20</v>
      </c>
      <c r="BA6" s="10"/>
      <c r="BB6" s="136">
        <v>160</v>
      </c>
      <c r="BC6" s="137"/>
      <c r="BD6" s="23" t="s">
        <v>39</v>
      </c>
      <c r="BE6" s="10"/>
      <c r="BF6" s="20"/>
    </row>
    <row r="7" spans="2:64" s="15" customFormat="1" ht="6.75" customHeight="1" x14ac:dyDescent="0.4">
      <c r="C7" s="10"/>
      <c r="D7" s="10"/>
      <c r="E7" s="10"/>
      <c r="F7" s="10"/>
      <c r="G7" s="11"/>
      <c r="H7" s="10"/>
      <c r="I7" s="10"/>
      <c r="J7" s="11"/>
      <c r="K7" s="10"/>
      <c r="L7" s="20"/>
      <c r="M7" s="20"/>
      <c r="N7" s="20"/>
      <c r="O7" s="20"/>
      <c r="P7" s="20"/>
      <c r="Q7" s="20"/>
      <c r="R7" s="20"/>
      <c r="S7" s="10"/>
      <c r="T7" s="10"/>
      <c r="U7" s="10"/>
      <c r="V7" s="10"/>
      <c r="W7" s="10"/>
      <c r="X7" s="10"/>
      <c r="Y7" s="10"/>
      <c r="Z7" s="21"/>
      <c r="AA7" s="21"/>
      <c r="AB7" s="10"/>
      <c r="AC7" s="10"/>
      <c r="AD7" s="10"/>
      <c r="AE7" s="10"/>
      <c r="AG7" s="10"/>
      <c r="AH7" s="10"/>
      <c r="AI7" s="10"/>
      <c r="AJ7" s="10"/>
      <c r="AK7" s="10"/>
      <c r="AL7" s="10"/>
      <c r="AM7" s="10"/>
      <c r="AN7" s="10"/>
      <c r="AO7" s="10"/>
      <c r="AP7" s="10"/>
      <c r="AQ7" s="10"/>
      <c r="AR7" s="10"/>
      <c r="AS7" s="10"/>
      <c r="AT7" s="10"/>
      <c r="AU7" s="10"/>
      <c r="AV7" s="10"/>
      <c r="AW7" s="10"/>
      <c r="AX7" s="10"/>
      <c r="AY7" s="10"/>
      <c r="AZ7" s="10"/>
      <c r="BA7" s="10"/>
      <c r="BB7" s="10"/>
      <c r="BC7" s="10"/>
      <c r="BD7" s="10"/>
      <c r="BE7" s="20"/>
      <c r="BF7" s="20"/>
    </row>
    <row r="8" spans="2:64" s="15" customFormat="1" ht="20.25" customHeight="1" x14ac:dyDescent="0.4">
      <c r="B8" s="24"/>
      <c r="C8" s="24"/>
      <c r="D8" s="24"/>
      <c r="E8" s="24"/>
      <c r="F8" s="24"/>
      <c r="G8" s="25"/>
      <c r="H8" s="25"/>
      <c r="I8" s="25"/>
      <c r="J8" s="24"/>
      <c r="K8" s="24"/>
      <c r="L8" s="25"/>
      <c r="M8" s="25"/>
      <c r="N8" s="25"/>
      <c r="O8" s="24"/>
      <c r="P8" s="25"/>
      <c r="Q8" s="25"/>
      <c r="R8" s="25"/>
      <c r="S8" s="26"/>
      <c r="T8" s="27"/>
      <c r="U8" s="27"/>
      <c r="V8" s="28"/>
      <c r="Z8" s="21"/>
      <c r="AA8" s="29"/>
      <c r="AB8" s="11"/>
      <c r="AC8" s="21"/>
      <c r="AD8" s="21"/>
      <c r="AE8" s="21"/>
      <c r="AF8" s="19"/>
      <c r="AG8" s="30"/>
      <c r="AH8" s="30"/>
      <c r="AI8" s="30"/>
      <c r="AJ8" s="10"/>
      <c r="AK8" s="20"/>
      <c r="AL8" s="29"/>
      <c r="AM8" s="29"/>
      <c r="AN8" s="11"/>
      <c r="AO8" s="22"/>
      <c r="AP8" s="22"/>
      <c r="AQ8" s="22"/>
      <c r="AR8" s="31"/>
      <c r="AS8" s="31"/>
      <c r="AT8" s="10"/>
      <c r="AU8" s="32"/>
      <c r="AV8" s="32"/>
      <c r="AW8" s="24"/>
      <c r="AX8" s="10"/>
      <c r="AY8" s="10" t="s">
        <v>21</v>
      </c>
      <c r="AZ8" s="10"/>
      <c r="BA8" s="10"/>
      <c r="BB8" s="144">
        <f>DAY(EOMONTH(DATE(AC2,AG2,1),0))</f>
        <v>30</v>
      </c>
      <c r="BC8" s="145"/>
      <c r="BD8" s="10" t="s">
        <v>22</v>
      </c>
      <c r="BE8" s="10"/>
      <c r="BF8" s="10"/>
      <c r="BJ8" s="14"/>
      <c r="BK8" s="14"/>
      <c r="BL8" s="14"/>
    </row>
    <row r="9" spans="2:64" s="15" customFormat="1" ht="6" customHeight="1" x14ac:dyDescent="0.4">
      <c r="B9" s="22"/>
      <c r="C9" s="22"/>
      <c r="D9" s="22"/>
      <c r="E9" s="22"/>
      <c r="F9" s="22"/>
      <c r="G9" s="24"/>
      <c r="H9" s="25"/>
      <c r="I9" s="22"/>
      <c r="J9" s="22"/>
      <c r="K9" s="22"/>
      <c r="L9" s="24"/>
      <c r="M9" s="25"/>
      <c r="N9" s="22"/>
      <c r="O9" s="22"/>
      <c r="P9" s="24"/>
      <c r="Q9" s="22"/>
      <c r="R9" s="22"/>
      <c r="S9" s="22"/>
      <c r="T9" s="22"/>
      <c r="U9" s="22"/>
      <c r="V9" s="22"/>
      <c r="Z9" s="10"/>
      <c r="AA9" s="10"/>
      <c r="AB9" s="10"/>
      <c r="AC9" s="10"/>
      <c r="AD9" s="10"/>
      <c r="AE9" s="10"/>
      <c r="AG9" s="21"/>
      <c r="AH9" s="10"/>
      <c r="AI9" s="10"/>
      <c r="AJ9" s="30"/>
      <c r="AK9" s="10"/>
      <c r="AL9" s="10"/>
      <c r="AM9" s="10"/>
      <c r="AN9" s="10"/>
      <c r="AO9" s="10"/>
      <c r="AP9" s="10"/>
      <c r="AQ9" s="21"/>
      <c r="AR9" s="21"/>
      <c r="AS9" s="21"/>
      <c r="AT9" s="10"/>
      <c r="AU9" s="10"/>
      <c r="AV9" s="10"/>
      <c r="AW9" s="10"/>
      <c r="AX9" s="10"/>
      <c r="AY9" s="10"/>
      <c r="AZ9" s="10"/>
      <c r="BA9" s="10"/>
      <c r="BB9" s="10"/>
      <c r="BC9" s="10"/>
      <c r="BD9" s="10"/>
      <c r="BE9" s="10"/>
      <c r="BF9" s="10"/>
      <c r="BJ9" s="14"/>
      <c r="BK9" s="14"/>
      <c r="BL9" s="14"/>
    </row>
    <row r="10" spans="2:64" s="15" customFormat="1" ht="18.75" x14ac:dyDescent="0.2">
      <c r="B10" s="24"/>
      <c r="C10" s="24"/>
      <c r="D10" s="24"/>
      <c r="E10" s="24"/>
      <c r="F10" s="24"/>
      <c r="G10" s="25"/>
      <c r="H10" s="25"/>
      <c r="I10" s="25"/>
      <c r="J10" s="24"/>
      <c r="K10" s="24"/>
      <c r="L10" s="25"/>
      <c r="M10" s="25"/>
      <c r="N10" s="25"/>
      <c r="O10" s="24"/>
      <c r="P10" s="25"/>
      <c r="Q10" s="25"/>
      <c r="R10" s="25"/>
      <c r="S10" s="26"/>
      <c r="T10" s="27"/>
      <c r="U10" s="27"/>
      <c r="V10" s="28"/>
      <c r="Z10" s="21"/>
      <c r="AA10" s="29"/>
      <c r="AB10" s="11"/>
      <c r="AC10" s="21"/>
      <c r="AD10" s="21"/>
      <c r="AE10" s="21"/>
      <c r="AG10" s="30"/>
      <c r="AH10" s="30"/>
      <c r="AI10" s="30"/>
      <c r="AJ10" s="10"/>
      <c r="AK10" s="20"/>
      <c r="AL10" s="29"/>
      <c r="AM10" s="10"/>
      <c r="AN10" s="10"/>
      <c r="AO10" s="33"/>
      <c r="AP10" s="33"/>
      <c r="AQ10" s="33"/>
      <c r="AR10" s="23"/>
      <c r="AS10" s="21"/>
      <c r="AT10" s="21"/>
      <c r="AU10" s="21"/>
      <c r="AV10" s="10"/>
      <c r="AW10" s="10"/>
      <c r="AX10" s="34"/>
      <c r="AY10" s="34"/>
      <c r="AZ10" s="20" t="s">
        <v>51</v>
      </c>
      <c r="BA10" s="10"/>
      <c r="BB10" s="136">
        <v>1</v>
      </c>
      <c r="BC10" s="146"/>
      <c r="BD10" s="137"/>
      <c r="BE10" s="35" t="s">
        <v>52</v>
      </c>
      <c r="BF10" s="10"/>
      <c r="BJ10" s="14"/>
      <c r="BK10" s="14"/>
      <c r="BL10" s="14"/>
    </row>
    <row r="11" spans="2:64" s="15" customFormat="1" ht="6" customHeight="1" x14ac:dyDescent="0.2">
      <c r="B11" s="22"/>
      <c r="C11" s="22"/>
      <c r="D11" s="22"/>
      <c r="E11" s="22"/>
      <c r="F11" s="16"/>
      <c r="G11" s="22"/>
      <c r="H11" s="22"/>
      <c r="I11" s="22"/>
      <c r="J11" s="22"/>
      <c r="K11" s="24"/>
      <c r="L11" s="25"/>
      <c r="M11" s="22"/>
      <c r="N11" s="22"/>
      <c r="O11" s="24"/>
      <c r="P11" s="22"/>
      <c r="Q11" s="22"/>
      <c r="R11" s="22"/>
      <c r="S11" s="22"/>
      <c r="T11" s="22"/>
      <c r="U11" s="22"/>
      <c r="V11" s="16"/>
      <c r="Z11" s="10"/>
      <c r="AA11" s="10"/>
      <c r="AB11" s="10"/>
      <c r="AC11" s="10"/>
      <c r="AD11" s="10"/>
      <c r="AE11" s="10"/>
      <c r="AG11" s="21"/>
      <c r="AH11" s="30"/>
      <c r="AI11" s="10"/>
      <c r="AJ11" s="30"/>
      <c r="AK11" s="10"/>
      <c r="AL11" s="10"/>
      <c r="AM11" s="10"/>
      <c r="AN11" s="10"/>
      <c r="AO11" s="22"/>
      <c r="AP11" s="22"/>
      <c r="AQ11" s="24"/>
      <c r="AR11" s="36"/>
      <c r="AS11" s="21"/>
      <c r="AT11" s="21"/>
      <c r="AU11" s="21"/>
      <c r="AV11" s="10"/>
      <c r="AW11" s="10"/>
      <c r="AX11" s="34"/>
      <c r="AY11" s="34"/>
      <c r="AZ11" s="10"/>
      <c r="BA11" s="10"/>
      <c r="BB11" s="21"/>
      <c r="BC11" s="21"/>
      <c r="BD11" s="21"/>
      <c r="BE11" s="35"/>
      <c r="BF11" s="10"/>
      <c r="BJ11" s="14"/>
      <c r="BK11" s="14"/>
      <c r="BL11" s="14"/>
    </row>
    <row r="12" spans="2:64" s="15" customFormat="1" ht="20.25" customHeight="1" x14ac:dyDescent="0.2">
      <c r="B12" s="37"/>
      <c r="C12" s="37"/>
      <c r="D12" s="37"/>
      <c r="E12" s="37"/>
      <c r="F12" s="37"/>
      <c r="G12" s="37"/>
      <c r="H12" s="37"/>
      <c r="I12" s="37"/>
      <c r="J12" s="37"/>
      <c r="K12" s="37"/>
      <c r="L12" s="37"/>
      <c r="M12" s="37"/>
      <c r="N12" s="37"/>
      <c r="O12" s="37"/>
      <c r="P12" s="37"/>
      <c r="Q12" s="37"/>
      <c r="R12" s="37"/>
      <c r="S12" s="37"/>
      <c r="T12" s="37"/>
      <c r="U12" s="37"/>
      <c r="V12" s="37"/>
      <c r="Z12" s="24"/>
      <c r="AA12" s="38"/>
      <c r="AB12" s="38"/>
      <c r="AC12" s="24"/>
      <c r="AD12" s="21"/>
      <c r="AE12" s="21"/>
      <c r="AF12" s="19"/>
      <c r="AG12" s="11"/>
      <c r="AH12" s="30"/>
      <c r="AI12" s="10"/>
      <c r="AJ12" s="30"/>
      <c r="AK12" s="10"/>
      <c r="AL12" s="10"/>
      <c r="AM12" s="10"/>
      <c r="AN12" s="10"/>
      <c r="AO12" s="147"/>
      <c r="AP12" s="147"/>
      <c r="AQ12" s="147"/>
      <c r="AR12" s="23"/>
      <c r="AS12" s="21"/>
      <c r="AT12" s="21"/>
      <c r="AU12" s="21"/>
      <c r="AV12" s="10"/>
      <c r="AW12" s="10"/>
      <c r="AX12" s="34"/>
      <c r="AY12" s="34"/>
      <c r="AZ12" s="10"/>
      <c r="BA12" s="10"/>
      <c r="BB12" s="136">
        <v>1</v>
      </c>
      <c r="BC12" s="146"/>
      <c r="BD12" s="137"/>
      <c r="BE12" s="39" t="s">
        <v>53</v>
      </c>
      <c r="BF12" s="10"/>
      <c r="BJ12" s="14"/>
      <c r="BK12" s="14"/>
      <c r="BL12" s="14"/>
    </row>
    <row r="13" spans="2:64" s="15" customFormat="1" ht="6.75" customHeight="1" x14ac:dyDescent="0.2">
      <c r="B13" s="37"/>
      <c r="C13" s="37"/>
      <c r="D13" s="37"/>
      <c r="E13" s="37"/>
      <c r="F13" s="37"/>
      <c r="G13" s="37"/>
      <c r="H13" s="37"/>
      <c r="I13" s="37"/>
      <c r="J13" s="37"/>
      <c r="K13" s="37"/>
      <c r="L13" s="37"/>
      <c r="M13" s="37"/>
      <c r="N13" s="37"/>
      <c r="O13" s="37"/>
      <c r="P13" s="37"/>
      <c r="Q13" s="37"/>
      <c r="R13" s="37"/>
      <c r="S13" s="37"/>
      <c r="T13" s="37"/>
      <c r="U13" s="37"/>
      <c r="V13" s="37"/>
      <c r="Z13" s="25"/>
      <c r="AA13" s="40"/>
      <c r="AB13" s="40"/>
      <c r="AC13" s="25"/>
      <c r="AD13" s="30"/>
      <c r="AE13" s="30"/>
      <c r="AG13" s="10"/>
      <c r="AH13" s="10"/>
      <c r="AI13" s="10"/>
      <c r="AJ13" s="10"/>
      <c r="AK13" s="10"/>
      <c r="AL13" s="10"/>
      <c r="AM13" s="10"/>
      <c r="AN13" s="10"/>
      <c r="AO13" s="22"/>
      <c r="AP13" s="22"/>
      <c r="AQ13" s="22"/>
      <c r="AR13" s="10"/>
      <c r="AS13" s="21"/>
      <c r="AT13" s="21"/>
      <c r="AU13" s="21"/>
      <c r="AV13" s="10"/>
      <c r="AW13" s="10"/>
      <c r="AX13" s="34"/>
      <c r="AY13" s="34"/>
      <c r="AZ13" s="10"/>
      <c r="BA13" s="10"/>
      <c r="BB13" s="21"/>
      <c r="BC13" s="21"/>
      <c r="BD13" s="21"/>
      <c r="BE13" s="35"/>
      <c r="BF13" s="10"/>
      <c r="BJ13" s="14"/>
      <c r="BK13" s="14"/>
      <c r="BL13" s="14"/>
    </row>
    <row r="14" spans="2:64" s="15" customFormat="1" ht="18.75" x14ac:dyDescent="0.4">
      <c r="B14" s="37"/>
      <c r="C14" s="37"/>
      <c r="D14" s="37"/>
      <c r="E14" s="37"/>
      <c r="F14" s="37"/>
      <c r="G14" s="37"/>
      <c r="H14" s="37"/>
      <c r="I14" s="37"/>
      <c r="J14" s="37"/>
      <c r="K14" s="37"/>
      <c r="L14" s="37"/>
      <c r="M14" s="37"/>
      <c r="N14" s="37"/>
      <c r="O14" s="37"/>
      <c r="P14" s="37"/>
      <c r="Q14" s="37"/>
      <c r="R14" s="37"/>
      <c r="S14" s="37"/>
      <c r="T14" s="37"/>
      <c r="U14" s="37"/>
      <c r="V14" s="37"/>
      <c r="Z14" s="24"/>
      <c r="AA14" s="38"/>
      <c r="AB14" s="38"/>
      <c r="AC14" s="24"/>
      <c r="AD14" s="21"/>
      <c r="AE14" s="21"/>
      <c r="AG14" s="10"/>
      <c r="AH14" s="10"/>
      <c r="AI14" s="10"/>
      <c r="AJ14" s="10"/>
      <c r="AK14" s="10"/>
      <c r="AL14" s="10"/>
      <c r="AM14" s="10"/>
      <c r="AN14" s="10"/>
      <c r="AO14" s="22"/>
      <c r="AP14" s="22"/>
      <c r="AQ14" s="22"/>
      <c r="AR14" s="10"/>
      <c r="AS14" s="21"/>
      <c r="AT14" s="20" t="s">
        <v>54</v>
      </c>
      <c r="AU14" s="150"/>
      <c r="AV14" s="151"/>
      <c r="AW14" s="152"/>
      <c r="AX14" s="21" t="s">
        <v>55</v>
      </c>
      <c r="AY14" s="150"/>
      <c r="AZ14" s="151"/>
      <c r="BA14" s="152"/>
      <c r="BB14" s="20" t="s">
        <v>56</v>
      </c>
      <c r="BC14" s="153">
        <f>(AY14-AU14)*24</f>
        <v>0</v>
      </c>
      <c r="BD14" s="154"/>
      <c r="BE14" s="11" t="s">
        <v>57</v>
      </c>
      <c r="BF14" s="21"/>
      <c r="BJ14" s="14"/>
      <c r="BK14" s="14"/>
      <c r="BL14" s="14"/>
    </row>
    <row r="15" spans="2:64" s="15" customFormat="1" ht="6.75" customHeight="1" x14ac:dyDescent="0.15">
      <c r="C15" s="31"/>
      <c r="D15" s="31"/>
      <c r="E15" s="31"/>
      <c r="F15" s="31"/>
      <c r="G15" s="10"/>
      <c r="H15" s="10"/>
      <c r="I15" s="20"/>
      <c r="J15" s="21"/>
      <c r="K15" s="30"/>
      <c r="L15" s="10"/>
      <c r="M15" s="10"/>
      <c r="N15" s="21"/>
      <c r="O15" s="10"/>
      <c r="P15" s="10"/>
      <c r="Q15" s="30"/>
      <c r="R15" s="10"/>
      <c r="S15" s="10"/>
      <c r="T15" s="10"/>
      <c r="U15" s="10"/>
      <c r="V15" s="10"/>
      <c r="W15" s="20"/>
      <c r="X15" s="21"/>
      <c r="Y15" s="21"/>
      <c r="Z15" s="11"/>
      <c r="AA15" s="21"/>
      <c r="AB15" s="20"/>
      <c r="AC15" s="21"/>
      <c r="AD15" s="30"/>
      <c r="AE15" s="10"/>
      <c r="AG15" s="19"/>
      <c r="AH15" s="41"/>
      <c r="AJ15" s="41"/>
      <c r="AQ15" s="19"/>
      <c r="AR15" s="19"/>
      <c r="AS15" s="19"/>
      <c r="AT15" s="19"/>
      <c r="AU15" s="19"/>
      <c r="AX15" s="42"/>
      <c r="AY15" s="42"/>
      <c r="BB15" s="19"/>
      <c r="BC15" s="19"/>
      <c r="BD15" s="19"/>
      <c r="BE15" s="43"/>
      <c r="BJ15" s="14"/>
      <c r="BK15" s="14"/>
      <c r="BL15" s="14"/>
    </row>
    <row r="16" spans="2:64" ht="8.4499999999999993" customHeight="1" thickBot="1" x14ac:dyDescent="0.45">
      <c r="C16" s="40"/>
      <c r="D16" s="40"/>
      <c r="E16" s="40"/>
      <c r="F16" s="40"/>
      <c r="G16" s="40"/>
      <c r="X16" s="40"/>
      <c r="AN16" s="40"/>
      <c r="BE16" s="44"/>
      <c r="BF16" s="44"/>
      <c r="BG16" s="44"/>
    </row>
    <row r="17" spans="2:58" ht="20.25" customHeight="1" x14ac:dyDescent="0.4">
      <c r="B17" s="155" t="s">
        <v>23</v>
      </c>
      <c r="C17" s="158" t="s">
        <v>58</v>
      </c>
      <c r="D17" s="159"/>
      <c r="E17" s="160"/>
      <c r="F17" s="45"/>
      <c r="G17" s="167" t="s">
        <v>59</v>
      </c>
      <c r="H17" s="170" t="s">
        <v>60</v>
      </c>
      <c r="I17" s="159"/>
      <c r="J17" s="159"/>
      <c r="K17" s="160"/>
      <c r="L17" s="170" t="s">
        <v>61</v>
      </c>
      <c r="M17" s="159"/>
      <c r="N17" s="159"/>
      <c r="O17" s="173"/>
      <c r="P17" s="176"/>
      <c r="Q17" s="177"/>
      <c r="R17" s="178"/>
      <c r="S17" s="185" t="s">
        <v>62</v>
      </c>
      <c r="T17" s="186"/>
      <c r="U17" s="186"/>
      <c r="V17" s="186"/>
      <c r="W17" s="186"/>
      <c r="X17" s="186"/>
      <c r="Y17" s="186"/>
      <c r="Z17" s="186"/>
      <c r="AA17" s="186"/>
      <c r="AB17" s="186"/>
      <c r="AC17" s="186"/>
      <c r="AD17" s="186"/>
      <c r="AE17" s="186"/>
      <c r="AF17" s="186"/>
      <c r="AG17" s="186"/>
      <c r="AH17" s="186"/>
      <c r="AI17" s="186"/>
      <c r="AJ17" s="186"/>
      <c r="AK17" s="186"/>
      <c r="AL17" s="186"/>
      <c r="AM17" s="186"/>
      <c r="AN17" s="186"/>
      <c r="AO17" s="186"/>
      <c r="AP17" s="186"/>
      <c r="AQ17" s="186"/>
      <c r="AR17" s="186"/>
      <c r="AS17" s="186"/>
      <c r="AT17" s="186"/>
      <c r="AU17" s="186"/>
      <c r="AV17" s="186"/>
      <c r="AW17" s="187"/>
      <c r="AX17" s="215" t="str">
        <f>IF(BB3="４週","(11) 1～4週目の勤務時間数合計","(11) 1か月の勤務時間数   合計")</f>
        <v>(11) 1～4週目の勤務時間数合計</v>
      </c>
      <c r="AY17" s="216"/>
      <c r="AZ17" s="221" t="s">
        <v>63</v>
      </c>
      <c r="BA17" s="222"/>
      <c r="BB17" s="227" t="s">
        <v>64</v>
      </c>
      <c r="BC17" s="228"/>
      <c r="BD17" s="228"/>
      <c r="BE17" s="228"/>
      <c r="BF17" s="229"/>
    </row>
    <row r="18" spans="2:58" ht="20.25" customHeight="1" x14ac:dyDescent="0.4">
      <c r="B18" s="156"/>
      <c r="C18" s="161"/>
      <c r="D18" s="162"/>
      <c r="E18" s="163"/>
      <c r="F18" s="46"/>
      <c r="G18" s="168"/>
      <c r="H18" s="171"/>
      <c r="I18" s="162"/>
      <c r="J18" s="162"/>
      <c r="K18" s="163"/>
      <c r="L18" s="171"/>
      <c r="M18" s="162"/>
      <c r="N18" s="162"/>
      <c r="O18" s="174"/>
      <c r="P18" s="179"/>
      <c r="Q18" s="180"/>
      <c r="R18" s="181"/>
      <c r="S18" s="236" t="s">
        <v>10</v>
      </c>
      <c r="T18" s="237"/>
      <c r="U18" s="237"/>
      <c r="V18" s="237"/>
      <c r="W18" s="237"/>
      <c r="X18" s="237"/>
      <c r="Y18" s="238"/>
      <c r="Z18" s="236" t="s">
        <v>11</v>
      </c>
      <c r="AA18" s="237"/>
      <c r="AB18" s="237"/>
      <c r="AC18" s="237"/>
      <c r="AD18" s="237"/>
      <c r="AE18" s="237"/>
      <c r="AF18" s="238"/>
      <c r="AG18" s="236" t="s">
        <v>12</v>
      </c>
      <c r="AH18" s="237"/>
      <c r="AI18" s="237"/>
      <c r="AJ18" s="237"/>
      <c r="AK18" s="237"/>
      <c r="AL18" s="237"/>
      <c r="AM18" s="238"/>
      <c r="AN18" s="236" t="s">
        <v>13</v>
      </c>
      <c r="AO18" s="237"/>
      <c r="AP18" s="237"/>
      <c r="AQ18" s="237"/>
      <c r="AR18" s="237"/>
      <c r="AS18" s="237"/>
      <c r="AT18" s="238"/>
      <c r="AU18" s="239" t="s">
        <v>14</v>
      </c>
      <c r="AV18" s="240"/>
      <c r="AW18" s="241"/>
      <c r="AX18" s="217"/>
      <c r="AY18" s="218"/>
      <c r="AZ18" s="223"/>
      <c r="BA18" s="224"/>
      <c r="BB18" s="230"/>
      <c r="BC18" s="231"/>
      <c r="BD18" s="231"/>
      <c r="BE18" s="231"/>
      <c r="BF18" s="232"/>
    </row>
    <row r="19" spans="2:58" ht="20.25" customHeight="1" x14ac:dyDescent="0.4">
      <c r="B19" s="156"/>
      <c r="C19" s="161"/>
      <c r="D19" s="162"/>
      <c r="E19" s="163"/>
      <c r="F19" s="46"/>
      <c r="G19" s="168"/>
      <c r="H19" s="171"/>
      <c r="I19" s="162"/>
      <c r="J19" s="162"/>
      <c r="K19" s="163"/>
      <c r="L19" s="171"/>
      <c r="M19" s="162"/>
      <c r="N19" s="162"/>
      <c r="O19" s="174"/>
      <c r="P19" s="179"/>
      <c r="Q19" s="180"/>
      <c r="R19" s="181"/>
      <c r="S19" s="47">
        <v>1</v>
      </c>
      <c r="T19" s="48">
        <v>2</v>
      </c>
      <c r="U19" s="48">
        <v>3</v>
      </c>
      <c r="V19" s="48">
        <v>4</v>
      </c>
      <c r="W19" s="48">
        <v>5</v>
      </c>
      <c r="X19" s="48">
        <v>6</v>
      </c>
      <c r="Y19" s="49">
        <v>7</v>
      </c>
      <c r="Z19" s="47">
        <v>8</v>
      </c>
      <c r="AA19" s="48">
        <v>9</v>
      </c>
      <c r="AB19" s="48">
        <v>10</v>
      </c>
      <c r="AC19" s="48">
        <v>11</v>
      </c>
      <c r="AD19" s="48">
        <v>12</v>
      </c>
      <c r="AE19" s="48">
        <v>13</v>
      </c>
      <c r="AF19" s="49">
        <v>14</v>
      </c>
      <c r="AG19" s="50">
        <v>15</v>
      </c>
      <c r="AH19" s="48">
        <v>16</v>
      </c>
      <c r="AI19" s="48">
        <v>17</v>
      </c>
      <c r="AJ19" s="48">
        <v>18</v>
      </c>
      <c r="AK19" s="48">
        <v>19</v>
      </c>
      <c r="AL19" s="48">
        <v>20</v>
      </c>
      <c r="AM19" s="49">
        <v>21</v>
      </c>
      <c r="AN19" s="47">
        <v>22</v>
      </c>
      <c r="AO19" s="48">
        <v>23</v>
      </c>
      <c r="AP19" s="48">
        <v>24</v>
      </c>
      <c r="AQ19" s="48">
        <v>25</v>
      </c>
      <c r="AR19" s="48">
        <v>26</v>
      </c>
      <c r="AS19" s="48">
        <v>27</v>
      </c>
      <c r="AT19" s="49">
        <v>28</v>
      </c>
      <c r="AU19" s="47" t="str">
        <f>IF($BB$3="暦月",IF(DAY(DATE($AC$2,$AG$2,29))=29,29,""),"")</f>
        <v/>
      </c>
      <c r="AV19" s="48" t="str">
        <f>IF($BB$3="暦月",IF(DAY(DATE($AC$2,$AG$2,30))=30,30,""),"")</f>
        <v/>
      </c>
      <c r="AW19" s="49" t="str">
        <f>IF($BB$3="暦月",IF(DAY(DATE($AC$2,$AG$2,31))=31,31,""),"")</f>
        <v/>
      </c>
      <c r="AX19" s="217"/>
      <c r="AY19" s="218"/>
      <c r="AZ19" s="223"/>
      <c r="BA19" s="224"/>
      <c r="BB19" s="230"/>
      <c r="BC19" s="231"/>
      <c r="BD19" s="231"/>
      <c r="BE19" s="231"/>
      <c r="BF19" s="232"/>
    </row>
    <row r="20" spans="2:58" ht="20.25" hidden="1" customHeight="1" x14ac:dyDescent="0.4">
      <c r="B20" s="156"/>
      <c r="C20" s="161"/>
      <c r="D20" s="162"/>
      <c r="E20" s="163"/>
      <c r="F20" s="46"/>
      <c r="G20" s="168"/>
      <c r="H20" s="171"/>
      <c r="I20" s="162"/>
      <c r="J20" s="162"/>
      <c r="K20" s="163"/>
      <c r="L20" s="171"/>
      <c r="M20" s="162"/>
      <c r="N20" s="162"/>
      <c r="O20" s="174"/>
      <c r="P20" s="179"/>
      <c r="Q20" s="180"/>
      <c r="R20" s="181"/>
      <c r="S20" s="47">
        <f>WEEKDAY(DATE($AC$2,$AG$2,1))</f>
        <v>2</v>
      </c>
      <c r="T20" s="48">
        <f>WEEKDAY(DATE($AC$2,$AG$2,2))</f>
        <v>3</v>
      </c>
      <c r="U20" s="48">
        <f>WEEKDAY(DATE($AC$2,$AG$2,3))</f>
        <v>4</v>
      </c>
      <c r="V20" s="48">
        <f>WEEKDAY(DATE($AC$2,$AG$2,4))</f>
        <v>5</v>
      </c>
      <c r="W20" s="48">
        <f>WEEKDAY(DATE($AC$2,$AG$2,5))</f>
        <v>6</v>
      </c>
      <c r="X20" s="48">
        <f>WEEKDAY(DATE($AC$2,$AG$2,6))</f>
        <v>7</v>
      </c>
      <c r="Y20" s="49">
        <f>WEEKDAY(DATE($AC$2,$AG$2,7))</f>
        <v>1</v>
      </c>
      <c r="Z20" s="47">
        <f>WEEKDAY(DATE($AC$2,$AG$2,8))</f>
        <v>2</v>
      </c>
      <c r="AA20" s="48">
        <f>WEEKDAY(DATE($AC$2,$AG$2,9))</f>
        <v>3</v>
      </c>
      <c r="AB20" s="48">
        <f>WEEKDAY(DATE($AC$2,$AG$2,10))</f>
        <v>4</v>
      </c>
      <c r="AC20" s="48">
        <f>WEEKDAY(DATE($AC$2,$AG$2,11))</f>
        <v>5</v>
      </c>
      <c r="AD20" s="48">
        <f>WEEKDAY(DATE($AC$2,$AG$2,12))</f>
        <v>6</v>
      </c>
      <c r="AE20" s="48">
        <f>WEEKDAY(DATE($AC$2,$AG$2,13))</f>
        <v>7</v>
      </c>
      <c r="AF20" s="49">
        <f>WEEKDAY(DATE($AC$2,$AG$2,14))</f>
        <v>1</v>
      </c>
      <c r="AG20" s="47">
        <f>WEEKDAY(DATE($AC$2,$AG$2,15))</f>
        <v>2</v>
      </c>
      <c r="AH20" s="48">
        <f>WEEKDAY(DATE($AC$2,$AG$2,16))</f>
        <v>3</v>
      </c>
      <c r="AI20" s="48">
        <f>WEEKDAY(DATE($AC$2,$AG$2,17))</f>
        <v>4</v>
      </c>
      <c r="AJ20" s="48">
        <f>WEEKDAY(DATE($AC$2,$AG$2,18))</f>
        <v>5</v>
      </c>
      <c r="AK20" s="48">
        <f>WEEKDAY(DATE($AC$2,$AG$2,19))</f>
        <v>6</v>
      </c>
      <c r="AL20" s="48">
        <f>WEEKDAY(DATE($AC$2,$AG$2,20))</f>
        <v>7</v>
      </c>
      <c r="AM20" s="49">
        <f>WEEKDAY(DATE($AC$2,$AG$2,21))</f>
        <v>1</v>
      </c>
      <c r="AN20" s="47">
        <f>WEEKDAY(DATE($AC$2,$AG$2,22))</f>
        <v>2</v>
      </c>
      <c r="AO20" s="48">
        <f>WEEKDAY(DATE($AC$2,$AG$2,23))</f>
        <v>3</v>
      </c>
      <c r="AP20" s="48">
        <f>WEEKDAY(DATE($AC$2,$AG$2,24))</f>
        <v>4</v>
      </c>
      <c r="AQ20" s="48">
        <f>WEEKDAY(DATE($AC$2,$AG$2,25))</f>
        <v>5</v>
      </c>
      <c r="AR20" s="48">
        <f>WEEKDAY(DATE($AC$2,$AG$2,26))</f>
        <v>6</v>
      </c>
      <c r="AS20" s="48">
        <f>WEEKDAY(DATE($AC$2,$AG$2,27))</f>
        <v>7</v>
      </c>
      <c r="AT20" s="49">
        <f>WEEKDAY(DATE($AC$2,$AG$2,28))</f>
        <v>1</v>
      </c>
      <c r="AU20" s="47">
        <f>IF(AU19=29,WEEKDAY(DATE($AC$2,$AG$2,29)),0)</f>
        <v>0</v>
      </c>
      <c r="AV20" s="48">
        <f>IF(AV19=30,WEEKDAY(DATE($AC$2,$AG$2,30)),0)</f>
        <v>0</v>
      </c>
      <c r="AW20" s="49">
        <f>IF(AW19=31,WEEKDAY(DATE($AC$2,$AG$2,31)),0)</f>
        <v>0</v>
      </c>
      <c r="AX20" s="217"/>
      <c r="AY20" s="218"/>
      <c r="AZ20" s="223"/>
      <c r="BA20" s="224"/>
      <c r="BB20" s="230"/>
      <c r="BC20" s="231"/>
      <c r="BD20" s="231"/>
      <c r="BE20" s="231"/>
      <c r="BF20" s="232"/>
    </row>
    <row r="21" spans="2:58" ht="22.5" customHeight="1" thickBot="1" x14ac:dyDescent="0.45">
      <c r="B21" s="157"/>
      <c r="C21" s="164"/>
      <c r="D21" s="165"/>
      <c r="E21" s="166"/>
      <c r="F21" s="51"/>
      <c r="G21" s="169"/>
      <c r="H21" s="172"/>
      <c r="I21" s="165"/>
      <c r="J21" s="165"/>
      <c r="K21" s="166"/>
      <c r="L21" s="172"/>
      <c r="M21" s="165"/>
      <c r="N21" s="165"/>
      <c r="O21" s="175"/>
      <c r="P21" s="182"/>
      <c r="Q21" s="183"/>
      <c r="R21" s="184"/>
      <c r="S21" s="52" t="str">
        <f>IF(S20=1,"日",IF(S20=2,"月",IF(S20=3,"火",IF(S20=4,"水",IF(S20=5,"木",IF(S20=6,"金","土"))))))</f>
        <v>月</v>
      </c>
      <c r="T21" s="53" t="str">
        <f t="shared" ref="T21:AT21" si="0">IF(T20=1,"日",IF(T20=2,"月",IF(T20=3,"火",IF(T20=4,"水",IF(T20=5,"木",IF(T20=6,"金","土"))))))</f>
        <v>火</v>
      </c>
      <c r="U21" s="53" t="str">
        <f t="shared" si="0"/>
        <v>水</v>
      </c>
      <c r="V21" s="53" t="str">
        <f t="shared" si="0"/>
        <v>木</v>
      </c>
      <c r="W21" s="53" t="str">
        <f t="shared" si="0"/>
        <v>金</v>
      </c>
      <c r="X21" s="53" t="str">
        <f t="shared" si="0"/>
        <v>土</v>
      </c>
      <c r="Y21" s="54" t="str">
        <f t="shared" si="0"/>
        <v>日</v>
      </c>
      <c r="Z21" s="52" t="str">
        <f>IF(Z20=1,"日",IF(Z20=2,"月",IF(Z20=3,"火",IF(Z20=4,"水",IF(Z20=5,"木",IF(Z20=6,"金","土"))))))</f>
        <v>月</v>
      </c>
      <c r="AA21" s="53" t="str">
        <f t="shared" si="0"/>
        <v>火</v>
      </c>
      <c r="AB21" s="53" t="str">
        <f t="shared" si="0"/>
        <v>水</v>
      </c>
      <c r="AC21" s="53" t="str">
        <f t="shared" si="0"/>
        <v>木</v>
      </c>
      <c r="AD21" s="53" t="str">
        <f t="shared" si="0"/>
        <v>金</v>
      </c>
      <c r="AE21" s="53" t="str">
        <f t="shared" si="0"/>
        <v>土</v>
      </c>
      <c r="AF21" s="54" t="str">
        <f t="shared" si="0"/>
        <v>日</v>
      </c>
      <c r="AG21" s="52" t="str">
        <f>IF(AG20=1,"日",IF(AG20=2,"月",IF(AG20=3,"火",IF(AG20=4,"水",IF(AG20=5,"木",IF(AG20=6,"金","土"))))))</f>
        <v>月</v>
      </c>
      <c r="AH21" s="53" t="str">
        <f t="shared" si="0"/>
        <v>火</v>
      </c>
      <c r="AI21" s="53" t="str">
        <f t="shared" si="0"/>
        <v>水</v>
      </c>
      <c r="AJ21" s="53" t="str">
        <f t="shared" si="0"/>
        <v>木</v>
      </c>
      <c r="AK21" s="53" t="str">
        <f t="shared" si="0"/>
        <v>金</v>
      </c>
      <c r="AL21" s="53" t="str">
        <f t="shared" si="0"/>
        <v>土</v>
      </c>
      <c r="AM21" s="54" t="str">
        <f t="shared" si="0"/>
        <v>日</v>
      </c>
      <c r="AN21" s="52" t="str">
        <f>IF(AN20=1,"日",IF(AN20=2,"月",IF(AN20=3,"火",IF(AN20=4,"水",IF(AN20=5,"木",IF(AN20=6,"金","土"))))))</f>
        <v>月</v>
      </c>
      <c r="AO21" s="53" t="str">
        <f t="shared" si="0"/>
        <v>火</v>
      </c>
      <c r="AP21" s="53" t="str">
        <f t="shared" si="0"/>
        <v>水</v>
      </c>
      <c r="AQ21" s="53" t="str">
        <f t="shared" si="0"/>
        <v>木</v>
      </c>
      <c r="AR21" s="53" t="str">
        <f t="shared" si="0"/>
        <v>金</v>
      </c>
      <c r="AS21" s="53" t="str">
        <f t="shared" si="0"/>
        <v>土</v>
      </c>
      <c r="AT21" s="54" t="str">
        <f t="shared" si="0"/>
        <v>日</v>
      </c>
      <c r="AU21" s="53" t="str">
        <f>IF(AU20=1,"日",IF(AU20=2,"月",IF(AU20=3,"火",IF(AU20=4,"水",IF(AU20=5,"木",IF(AU20=6,"金",IF(AU20=0,"","土")))))))</f>
        <v/>
      </c>
      <c r="AV21" s="53" t="str">
        <f>IF(AV20=1,"日",IF(AV20=2,"月",IF(AV20=3,"火",IF(AV20=4,"水",IF(AV20=5,"木",IF(AV20=6,"金",IF(AV20=0,"","土")))))))</f>
        <v/>
      </c>
      <c r="AW21" s="53" t="str">
        <f>IF(AW20=1,"日",IF(AW20=2,"月",IF(AW20=3,"火",IF(AW20=4,"水",IF(AW20=5,"木",IF(AW20=6,"金",IF(AW20=0,"","土")))))))</f>
        <v/>
      </c>
      <c r="AX21" s="219"/>
      <c r="AY21" s="220"/>
      <c r="AZ21" s="225"/>
      <c r="BA21" s="226"/>
      <c r="BB21" s="233"/>
      <c r="BC21" s="234"/>
      <c r="BD21" s="234"/>
      <c r="BE21" s="234"/>
      <c r="BF21" s="235"/>
    </row>
    <row r="22" spans="2:58" ht="20.25" customHeight="1" x14ac:dyDescent="0.4">
      <c r="B22" s="188">
        <v>1</v>
      </c>
      <c r="C22" s="190"/>
      <c r="D22" s="191"/>
      <c r="E22" s="192"/>
      <c r="F22" s="55"/>
      <c r="G22" s="199"/>
      <c r="H22" s="138"/>
      <c r="I22" s="201"/>
      <c r="J22" s="201"/>
      <c r="K22" s="202"/>
      <c r="L22" s="206"/>
      <c r="M22" s="207"/>
      <c r="N22" s="207"/>
      <c r="O22" s="208"/>
      <c r="P22" s="212" t="s">
        <v>65</v>
      </c>
      <c r="Q22" s="213"/>
      <c r="R22" s="214"/>
      <c r="S22" s="56"/>
      <c r="T22" s="57"/>
      <c r="U22" s="57"/>
      <c r="V22" s="57"/>
      <c r="W22" s="57"/>
      <c r="X22" s="57"/>
      <c r="Y22" s="58"/>
      <c r="Z22" s="56"/>
      <c r="AA22" s="57"/>
      <c r="AB22" s="57"/>
      <c r="AC22" s="57"/>
      <c r="AD22" s="57"/>
      <c r="AE22" s="57"/>
      <c r="AF22" s="58"/>
      <c r="AG22" s="56"/>
      <c r="AH22" s="57"/>
      <c r="AI22" s="57"/>
      <c r="AJ22" s="57"/>
      <c r="AK22" s="57"/>
      <c r="AL22" s="57"/>
      <c r="AM22" s="58"/>
      <c r="AN22" s="56"/>
      <c r="AO22" s="57"/>
      <c r="AP22" s="57"/>
      <c r="AQ22" s="57"/>
      <c r="AR22" s="57"/>
      <c r="AS22" s="57"/>
      <c r="AT22" s="58"/>
      <c r="AU22" s="56"/>
      <c r="AV22" s="57"/>
      <c r="AW22" s="57"/>
      <c r="AX22" s="242"/>
      <c r="AY22" s="243"/>
      <c r="AZ22" s="244"/>
      <c r="BA22" s="245"/>
      <c r="BB22" s="246"/>
      <c r="BC22" s="247"/>
      <c r="BD22" s="247"/>
      <c r="BE22" s="247"/>
      <c r="BF22" s="248"/>
    </row>
    <row r="23" spans="2:58" ht="20.25" customHeight="1" x14ac:dyDescent="0.4">
      <c r="B23" s="189"/>
      <c r="C23" s="193"/>
      <c r="D23" s="194"/>
      <c r="E23" s="195"/>
      <c r="F23" s="59"/>
      <c r="G23" s="200"/>
      <c r="H23" s="203"/>
      <c r="I23" s="204"/>
      <c r="J23" s="204"/>
      <c r="K23" s="205"/>
      <c r="L23" s="209"/>
      <c r="M23" s="210"/>
      <c r="N23" s="210"/>
      <c r="O23" s="211"/>
      <c r="P23" s="255" t="s">
        <v>66</v>
      </c>
      <c r="Q23" s="256"/>
      <c r="R23" s="257"/>
      <c r="S23" s="60" t="str">
        <f>IF(S22="","",VLOOKUP(S22,#REF!,9,FALSE))</f>
        <v/>
      </c>
      <c r="T23" s="61" t="str">
        <f>IF(T22="","",VLOOKUP(T22,#REF!,9,FALSE))</f>
        <v/>
      </c>
      <c r="U23" s="61" t="str">
        <f>IF(U22="","",VLOOKUP(U22,#REF!,9,FALSE))</f>
        <v/>
      </c>
      <c r="V23" s="61" t="str">
        <f>IF(V22="","",VLOOKUP(V22,#REF!,9,FALSE))</f>
        <v/>
      </c>
      <c r="W23" s="61" t="str">
        <f>IF(W22="","",VLOOKUP(W22,#REF!,9,FALSE))</f>
        <v/>
      </c>
      <c r="X23" s="61" t="str">
        <f>IF(X22="","",VLOOKUP(X22,#REF!,9,FALSE))</f>
        <v/>
      </c>
      <c r="Y23" s="62" t="str">
        <f>IF(Y22="","",VLOOKUP(Y22,#REF!,9,FALSE))</f>
        <v/>
      </c>
      <c r="Z23" s="60" t="str">
        <f>IF(Z22="","",VLOOKUP(Z22,#REF!,9,FALSE))</f>
        <v/>
      </c>
      <c r="AA23" s="61" t="str">
        <f>IF(AA22="","",VLOOKUP(AA22,#REF!,9,FALSE))</f>
        <v/>
      </c>
      <c r="AB23" s="61" t="str">
        <f>IF(AB22="","",VLOOKUP(AB22,#REF!,9,FALSE))</f>
        <v/>
      </c>
      <c r="AC23" s="61" t="str">
        <f>IF(AC22="","",VLOOKUP(AC22,#REF!,9,FALSE))</f>
        <v/>
      </c>
      <c r="AD23" s="61" t="str">
        <f>IF(AD22="","",VLOOKUP(AD22,#REF!,9,FALSE))</f>
        <v/>
      </c>
      <c r="AE23" s="61" t="str">
        <f>IF(AE22="","",VLOOKUP(AE22,#REF!,9,FALSE))</f>
        <v/>
      </c>
      <c r="AF23" s="62" t="str">
        <f>IF(AF22="","",VLOOKUP(AF22,#REF!,9,FALSE))</f>
        <v/>
      </c>
      <c r="AG23" s="60" t="str">
        <f>IF(AG22="","",VLOOKUP(AG22,#REF!,9,FALSE))</f>
        <v/>
      </c>
      <c r="AH23" s="61" t="str">
        <f>IF(AH22="","",VLOOKUP(AH22,#REF!,9,FALSE))</f>
        <v/>
      </c>
      <c r="AI23" s="61" t="str">
        <f>IF(AI22="","",VLOOKUP(AI22,#REF!,9,FALSE))</f>
        <v/>
      </c>
      <c r="AJ23" s="61" t="str">
        <f>IF(AJ22="","",VLOOKUP(AJ22,#REF!,9,FALSE))</f>
        <v/>
      </c>
      <c r="AK23" s="61" t="str">
        <f>IF(AK22="","",VLOOKUP(AK22,#REF!,9,FALSE))</f>
        <v/>
      </c>
      <c r="AL23" s="61" t="str">
        <f>IF(AL22="","",VLOOKUP(AL22,#REF!,9,FALSE))</f>
        <v/>
      </c>
      <c r="AM23" s="62" t="str">
        <f>IF(AM22="","",VLOOKUP(AM22,#REF!,9,FALSE))</f>
        <v/>
      </c>
      <c r="AN23" s="60" t="str">
        <f>IF(AN22="","",VLOOKUP(AN22,#REF!,9,FALSE))</f>
        <v/>
      </c>
      <c r="AO23" s="61" t="str">
        <f>IF(AO22="","",VLOOKUP(AO22,#REF!,9,FALSE))</f>
        <v/>
      </c>
      <c r="AP23" s="61" t="str">
        <f>IF(AP22="","",VLOOKUP(AP22,#REF!,9,FALSE))</f>
        <v/>
      </c>
      <c r="AQ23" s="61" t="str">
        <f>IF(AQ22="","",VLOOKUP(AQ22,#REF!,9,FALSE))</f>
        <v/>
      </c>
      <c r="AR23" s="61" t="str">
        <f>IF(AR22="","",VLOOKUP(AR22,#REF!,9,FALSE))</f>
        <v/>
      </c>
      <c r="AS23" s="61" t="str">
        <f>IF(AS22="","",VLOOKUP(AS22,#REF!,9,FALSE))</f>
        <v/>
      </c>
      <c r="AT23" s="62" t="str">
        <f>IF(AT22="","",VLOOKUP(AT22,#REF!,9,FALSE))</f>
        <v/>
      </c>
      <c r="AU23" s="60" t="str">
        <f>IF(AU22="","",VLOOKUP(AU22,#REF!,9,FALSE))</f>
        <v/>
      </c>
      <c r="AV23" s="61" t="str">
        <f>IF(AV22="","",VLOOKUP(AV22,#REF!,9,FALSE))</f>
        <v/>
      </c>
      <c r="AW23" s="61" t="str">
        <f>IF(AW22="","",VLOOKUP(AW22,#REF!,9,FALSE))</f>
        <v/>
      </c>
      <c r="AX23" s="258">
        <f>IF($BB$3="４週",SUM(S23:AT23),IF($BB$3="暦月",SUM(S23:AW23),""))</f>
        <v>0</v>
      </c>
      <c r="AY23" s="259"/>
      <c r="AZ23" s="260">
        <f>IF($BB$3="４週",AX23/4,IF($BB$3="暦月",通所型サービス!AX23/(通所型サービス!$BB$8/7),""))</f>
        <v>0</v>
      </c>
      <c r="BA23" s="261"/>
      <c r="BB23" s="249"/>
      <c r="BC23" s="250"/>
      <c r="BD23" s="250"/>
      <c r="BE23" s="250"/>
      <c r="BF23" s="251"/>
    </row>
    <row r="24" spans="2:58" ht="20.25" customHeight="1" x14ac:dyDescent="0.4">
      <c r="B24" s="189"/>
      <c r="C24" s="196"/>
      <c r="D24" s="197"/>
      <c r="E24" s="198"/>
      <c r="F24" s="63">
        <f>C22</f>
        <v>0</v>
      </c>
      <c r="G24" s="200"/>
      <c r="H24" s="203"/>
      <c r="I24" s="204"/>
      <c r="J24" s="204"/>
      <c r="K24" s="205"/>
      <c r="L24" s="209"/>
      <c r="M24" s="210"/>
      <c r="N24" s="210"/>
      <c r="O24" s="211"/>
      <c r="P24" s="262" t="s">
        <v>67</v>
      </c>
      <c r="Q24" s="263"/>
      <c r="R24" s="264"/>
      <c r="S24" s="64" t="str">
        <f>IF(S22="","",VLOOKUP(S22,#REF!,19,FALSE))</f>
        <v/>
      </c>
      <c r="T24" s="65" t="str">
        <f>IF(T22="","",VLOOKUP(T22,#REF!,19,FALSE))</f>
        <v/>
      </c>
      <c r="U24" s="65" t="str">
        <f>IF(U22="","",VLOOKUP(U22,#REF!,19,FALSE))</f>
        <v/>
      </c>
      <c r="V24" s="65" t="str">
        <f>IF(V22="","",VLOOKUP(V22,#REF!,19,FALSE))</f>
        <v/>
      </c>
      <c r="W24" s="65" t="str">
        <f>IF(W22="","",VLOOKUP(W22,#REF!,19,FALSE))</f>
        <v/>
      </c>
      <c r="X24" s="65" t="str">
        <f>IF(X22="","",VLOOKUP(X22,#REF!,19,FALSE))</f>
        <v/>
      </c>
      <c r="Y24" s="66" t="str">
        <f>IF(Y22="","",VLOOKUP(Y22,#REF!,19,FALSE))</f>
        <v/>
      </c>
      <c r="Z24" s="64" t="str">
        <f>IF(Z22="","",VLOOKUP(Z22,#REF!,19,FALSE))</f>
        <v/>
      </c>
      <c r="AA24" s="65" t="str">
        <f>IF(AA22="","",VLOOKUP(AA22,#REF!,19,FALSE))</f>
        <v/>
      </c>
      <c r="AB24" s="65" t="str">
        <f>IF(AB22="","",VLOOKUP(AB22,#REF!,19,FALSE))</f>
        <v/>
      </c>
      <c r="AC24" s="65" t="str">
        <f>IF(AC22="","",VLOOKUP(AC22,#REF!,19,FALSE))</f>
        <v/>
      </c>
      <c r="AD24" s="65" t="str">
        <f>IF(AD22="","",VLOOKUP(AD22,#REF!,19,FALSE))</f>
        <v/>
      </c>
      <c r="AE24" s="65" t="str">
        <f>IF(AE22="","",VLOOKUP(AE22,#REF!,19,FALSE))</f>
        <v/>
      </c>
      <c r="AF24" s="66" t="str">
        <f>IF(AF22="","",VLOOKUP(AF22,#REF!,19,FALSE))</f>
        <v/>
      </c>
      <c r="AG24" s="64" t="str">
        <f>IF(AG22="","",VLOOKUP(AG22,#REF!,19,FALSE))</f>
        <v/>
      </c>
      <c r="AH24" s="65" t="str">
        <f>IF(AH22="","",VLOOKUP(AH22,#REF!,19,FALSE))</f>
        <v/>
      </c>
      <c r="AI24" s="65" t="str">
        <f>IF(AI22="","",VLOOKUP(AI22,#REF!,19,FALSE))</f>
        <v/>
      </c>
      <c r="AJ24" s="65" t="str">
        <f>IF(AJ22="","",VLOOKUP(AJ22,#REF!,19,FALSE))</f>
        <v/>
      </c>
      <c r="AK24" s="65" t="str">
        <f>IF(AK22="","",VLOOKUP(AK22,#REF!,19,FALSE))</f>
        <v/>
      </c>
      <c r="AL24" s="65" t="str">
        <f>IF(AL22="","",VLOOKUP(AL22,#REF!,19,FALSE))</f>
        <v/>
      </c>
      <c r="AM24" s="66" t="str">
        <f>IF(AM22="","",VLOOKUP(AM22,#REF!,19,FALSE))</f>
        <v/>
      </c>
      <c r="AN24" s="64" t="str">
        <f>IF(AN22="","",VLOOKUP(AN22,#REF!,19,FALSE))</f>
        <v/>
      </c>
      <c r="AO24" s="65" t="str">
        <f>IF(AO22="","",VLOOKUP(AO22,#REF!,19,FALSE))</f>
        <v/>
      </c>
      <c r="AP24" s="65" t="str">
        <f>IF(AP22="","",VLOOKUP(AP22,#REF!,19,FALSE))</f>
        <v/>
      </c>
      <c r="AQ24" s="65" t="str">
        <f>IF(AQ22="","",VLOOKUP(AQ22,#REF!,19,FALSE))</f>
        <v/>
      </c>
      <c r="AR24" s="65" t="str">
        <f>IF(AR22="","",VLOOKUP(AR22,#REF!,19,FALSE))</f>
        <v/>
      </c>
      <c r="AS24" s="65" t="str">
        <f>IF(AS22="","",VLOOKUP(AS22,#REF!,19,FALSE))</f>
        <v/>
      </c>
      <c r="AT24" s="66" t="str">
        <f>IF(AT22="","",VLOOKUP(AT22,#REF!,19,FALSE))</f>
        <v/>
      </c>
      <c r="AU24" s="64" t="str">
        <f>IF(AU22="","",VLOOKUP(AU22,#REF!,19,FALSE))</f>
        <v/>
      </c>
      <c r="AV24" s="65" t="str">
        <f>IF(AV22="","",VLOOKUP(AV22,#REF!,19,FALSE))</f>
        <v/>
      </c>
      <c r="AW24" s="65" t="str">
        <f>IF(AW22="","",VLOOKUP(AW22,#REF!,19,FALSE))</f>
        <v/>
      </c>
      <c r="AX24" s="265">
        <f>IF($BB$3="４週",SUM(S24:AT24),IF($BB$3="暦月",SUM(S24:AW24),""))</f>
        <v>0</v>
      </c>
      <c r="AY24" s="266"/>
      <c r="AZ24" s="267">
        <f>IF($BB$3="４週",AX24/4,IF($BB$3="暦月",通所型サービス!AX24/(通所型サービス!$BB$8/7),""))</f>
        <v>0</v>
      </c>
      <c r="BA24" s="268"/>
      <c r="BB24" s="252"/>
      <c r="BC24" s="253"/>
      <c r="BD24" s="253"/>
      <c r="BE24" s="253"/>
      <c r="BF24" s="254"/>
    </row>
    <row r="25" spans="2:58" ht="20.25" customHeight="1" x14ac:dyDescent="0.4">
      <c r="B25" s="189">
        <f>B22+1</f>
        <v>2</v>
      </c>
      <c r="C25" s="296"/>
      <c r="D25" s="297"/>
      <c r="E25" s="298"/>
      <c r="F25" s="67"/>
      <c r="G25" s="278"/>
      <c r="H25" s="139"/>
      <c r="I25" s="204"/>
      <c r="J25" s="204"/>
      <c r="K25" s="205"/>
      <c r="L25" s="280"/>
      <c r="M25" s="281"/>
      <c r="N25" s="281"/>
      <c r="O25" s="282"/>
      <c r="P25" s="286" t="s">
        <v>65</v>
      </c>
      <c r="Q25" s="287"/>
      <c r="R25" s="288"/>
      <c r="S25" s="56"/>
      <c r="T25" s="57"/>
      <c r="U25" s="57"/>
      <c r="V25" s="57"/>
      <c r="W25" s="57"/>
      <c r="X25" s="57"/>
      <c r="Y25" s="58"/>
      <c r="Z25" s="56"/>
      <c r="AA25" s="57"/>
      <c r="AB25" s="57"/>
      <c r="AC25" s="57"/>
      <c r="AD25" s="57"/>
      <c r="AE25" s="57"/>
      <c r="AF25" s="58"/>
      <c r="AG25" s="56"/>
      <c r="AH25" s="57"/>
      <c r="AI25" s="57"/>
      <c r="AJ25" s="57"/>
      <c r="AK25" s="57"/>
      <c r="AL25" s="57"/>
      <c r="AM25" s="58"/>
      <c r="AN25" s="56"/>
      <c r="AO25" s="57"/>
      <c r="AP25" s="57"/>
      <c r="AQ25" s="57"/>
      <c r="AR25" s="57"/>
      <c r="AS25" s="57"/>
      <c r="AT25" s="58"/>
      <c r="AU25" s="56"/>
      <c r="AV25" s="57"/>
      <c r="AW25" s="57"/>
      <c r="AX25" s="289"/>
      <c r="AY25" s="290"/>
      <c r="AZ25" s="291"/>
      <c r="BA25" s="292"/>
      <c r="BB25" s="293"/>
      <c r="BC25" s="294"/>
      <c r="BD25" s="294"/>
      <c r="BE25" s="294"/>
      <c r="BF25" s="295"/>
    </row>
    <row r="26" spans="2:58" ht="20.25" customHeight="1" x14ac:dyDescent="0.4">
      <c r="B26" s="189"/>
      <c r="C26" s="193"/>
      <c r="D26" s="194"/>
      <c r="E26" s="195"/>
      <c r="F26" s="59"/>
      <c r="G26" s="200"/>
      <c r="H26" s="203"/>
      <c r="I26" s="204"/>
      <c r="J26" s="204"/>
      <c r="K26" s="205"/>
      <c r="L26" s="209"/>
      <c r="M26" s="210"/>
      <c r="N26" s="210"/>
      <c r="O26" s="211"/>
      <c r="P26" s="255" t="s">
        <v>66</v>
      </c>
      <c r="Q26" s="256"/>
      <c r="R26" s="257"/>
      <c r="S26" s="60" t="str">
        <f>IF(S25="","",VLOOKUP(S25,#REF!,9,FALSE))</f>
        <v/>
      </c>
      <c r="T26" s="61" t="str">
        <f>IF(T25="","",VLOOKUP(T25,#REF!,9,FALSE))</f>
        <v/>
      </c>
      <c r="U26" s="61" t="str">
        <f>IF(U25="","",VLOOKUP(U25,#REF!,9,FALSE))</f>
        <v/>
      </c>
      <c r="V26" s="61" t="str">
        <f>IF(V25="","",VLOOKUP(V25,#REF!,9,FALSE))</f>
        <v/>
      </c>
      <c r="W26" s="61" t="str">
        <f>IF(W25="","",VLOOKUP(W25,#REF!,9,FALSE))</f>
        <v/>
      </c>
      <c r="X26" s="61" t="str">
        <f>IF(X25="","",VLOOKUP(X25,#REF!,9,FALSE))</f>
        <v/>
      </c>
      <c r="Y26" s="62" t="str">
        <f>IF(Y25="","",VLOOKUP(Y25,#REF!,9,FALSE))</f>
        <v/>
      </c>
      <c r="Z26" s="60" t="str">
        <f>IF(Z25="","",VLOOKUP(Z25,#REF!,9,FALSE))</f>
        <v/>
      </c>
      <c r="AA26" s="61" t="str">
        <f>IF(AA25="","",VLOOKUP(AA25,#REF!,9,FALSE))</f>
        <v/>
      </c>
      <c r="AB26" s="61" t="str">
        <f>IF(AB25="","",VLOOKUP(AB25,#REF!,9,FALSE))</f>
        <v/>
      </c>
      <c r="AC26" s="61" t="str">
        <f>IF(AC25="","",VLOOKUP(AC25,#REF!,9,FALSE))</f>
        <v/>
      </c>
      <c r="AD26" s="61" t="str">
        <f>IF(AD25="","",VLOOKUP(AD25,#REF!,9,FALSE))</f>
        <v/>
      </c>
      <c r="AE26" s="61" t="str">
        <f>IF(AE25="","",VLOOKUP(AE25,#REF!,9,FALSE))</f>
        <v/>
      </c>
      <c r="AF26" s="62" t="str">
        <f>IF(AF25="","",VLOOKUP(AF25,#REF!,9,FALSE))</f>
        <v/>
      </c>
      <c r="AG26" s="60" t="str">
        <f>IF(AG25="","",VLOOKUP(AG25,#REF!,9,FALSE))</f>
        <v/>
      </c>
      <c r="AH26" s="61" t="str">
        <f>IF(AH25="","",VLOOKUP(AH25,#REF!,9,FALSE))</f>
        <v/>
      </c>
      <c r="AI26" s="61" t="str">
        <f>IF(AI25="","",VLOOKUP(AI25,#REF!,9,FALSE))</f>
        <v/>
      </c>
      <c r="AJ26" s="61" t="str">
        <f>IF(AJ25="","",VLOOKUP(AJ25,#REF!,9,FALSE))</f>
        <v/>
      </c>
      <c r="AK26" s="61" t="str">
        <f>IF(AK25="","",VLOOKUP(AK25,#REF!,9,FALSE))</f>
        <v/>
      </c>
      <c r="AL26" s="61" t="str">
        <f>IF(AL25="","",VLOOKUP(AL25,#REF!,9,FALSE))</f>
        <v/>
      </c>
      <c r="AM26" s="62" t="str">
        <f>IF(AM25="","",VLOOKUP(AM25,#REF!,9,FALSE))</f>
        <v/>
      </c>
      <c r="AN26" s="60" t="str">
        <f>IF(AN25="","",VLOOKUP(AN25,#REF!,9,FALSE))</f>
        <v/>
      </c>
      <c r="AO26" s="61" t="str">
        <f>IF(AO25="","",VLOOKUP(AO25,#REF!,9,FALSE))</f>
        <v/>
      </c>
      <c r="AP26" s="61" t="str">
        <f>IF(AP25="","",VLOOKUP(AP25,#REF!,9,FALSE))</f>
        <v/>
      </c>
      <c r="AQ26" s="61" t="str">
        <f>IF(AQ25="","",VLOOKUP(AQ25,#REF!,9,FALSE))</f>
        <v/>
      </c>
      <c r="AR26" s="61" t="str">
        <f>IF(AR25="","",VLOOKUP(AR25,#REF!,9,FALSE))</f>
        <v/>
      </c>
      <c r="AS26" s="61" t="str">
        <f>IF(AS25="","",VLOOKUP(AS25,#REF!,9,FALSE))</f>
        <v/>
      </c>
      <c r="AT26" s="62" t="str">
        <f>IF(AT25="","",VLOOKUP(AT25,#REF!,9,FALSE))</f>
        <v/>
      </c>
      <c r="AU26" s="60" t="str">
        <f>IF(AU25="","",VLOOKUP(AU25,#REF!,9,FALSE))</f>
        <v/>
      </c>
      <c r="AV26" s="61" t="str">
        <f>IF(AV25="","",VLOOKUP(AV25,#REF!,9,FALSE))</f>
        <v/>
      </c>
      <c r="AW26" s="61" t="str">
        <f>IF(AW25="","",VLOOKUP(AW25,#REF!,9,FALSE))</f>
        <v/>
      </c>
      <c r="AX26" s="258">
        <f>IF($BB$3="４週",SUM(S26:AT26),IF($BB$3="暦月",SUM(S26:AW26),""))</f>
        <v>0</v>
      </c>
      <c r="AY26" s="259"/>
      <c r="AZ26" s="260">
        <f>IF($BB$3="４週",AX26/4,IF($BB$3="暦月",通所型サービス!AX26/(通所型サービス!$BB$8/7),""))</f>
        <v>0</v>
      </c>
      <c r="BA26" s="261"/>
      <c r="BB26" s="249"/>
      <c r="BC26" s="250"/>
      <c r="BD26" s="250"/>
      <c r="BE26" s="250"/>
      <c r="BF26" s="251"/>
    </row>
    <row r="27" spans="2:58" ht="20.25" customHeight="1" x14ac:dyDescent="0.4">
      <c r="B27" s="189"/>
      <c r="C27" s="196"/>
      <c r="D27" s="197"/>
      <c r="E27" s="198"/>
      <c r="F27" s="59">
        <f>C25</f>
        <v>0</v>
      </c>
      <c r="G27" s="279"/>
      <c r="H27" s="203"/>
      <c r="I27" s="204"/>
      <c r="J27" s="204"/>
      <c r="K27" s="205"/>
      <c r="L27" s="283"/>
      <c r="M27" s="284"/>
      <c r="N27" s="284"/>
      <c r="O27" s="285"/>
      <c r="P27" s="262" t="s">
        <v>67</v>
      </c>
      <c r="Q27" s="263"/>
      <c r="R27" s="264"/>
      <c r="S27" s="64" t="str">
        <f>IF(S25="","",VLOOKUP(S25,#REF!,19,FALSE))</f>
        <v/>
      </c>
      <c r="T27" s="65" t="str">
        <f>IF(T25="","",VLOOKUP(T25,#REF!,19,FALSE))</f>
        <v/>
      </c>
      <c r="U27" s="65" t="str">
        <f>IF(U25="","",VLOOKUP(U25,#REF!,19,FALSE))</f>
        <v/>
      </c>
      <c r="V27" s="65" t="str">
        <f>IF(V25="","",VLOOKUP(V25,#REF!,19,FALSE))</f>
        <v/>
      </c>
      <c r="W27" s="65" t="str">
        <f>IF(W25="","",VLOOKUP(W25,#REF!,19,FALSE))</f>
        <v/>
      </c>
      <c r="X27" s="65" t="str">
        <f>IF(X25="","",VLOOKUP(X25,#REF!,19,FALSE))</f>
        <v/>
      </c>
      <c r="Y27" s="66" t="str">
        <f>IF(Y25="","",VLOOKUP(Y25,#REF!,19,FALSE))</f>
        <v/>
      </c>
      <c r="Z27" s="64" t="str">
        <f>IF(Z25="","",VLOOKUP(Z25,#REF!,19,FALSE))</f>
        <v/>
      </c>
      <c r="AA27" s="65" t="str">
        <f>IF(AA25="","",VLOOKUP(AA25,#REF!,19,FALSE))</f>
        <v/>
      </c>
      <c r="AB27" s="65" t="str">
        <f>IF(AB25="","",VLOOKUP(AB25,#REF!,19,FALSE))</f>
        <v/>
      </c>
      <c r="AC27" s="65" t="str">
        <f>IF(AC25="","",VLOOKUP(AC25,#REF!,19,FALSE))</f>
        <v/>
      </c>
      <c r="AD27" s="65" t="str">
        <f>IF(AD25="","",VLOOKUP(AD25,#REF!,19,FALSE))</f>
        <v/>
      </c>
      <c r="AE27" s="65" t="str">
        <f>IF(AE25="","",VLOOKUP(AE25,#REF!,19,FALSE))</f>
        <v/>
      </c>
      <c r="AF27" s="66" t="str">
        <f>IF(AF25="","",VLOOKUP(AF25,#REF!,19,FALSE))</f>
        <v/>
      </c>
      <c r="AG27" s="64" t="str">
        <f>IF(AG25="","",VLOOKUP(AG25,#REF!,19,FALSE))</f>
        <v/>
      </c>
      <c r="AH27" s="65" t="str">
        <f>IF(AH25="","",VLOOKUP(AH25,#REF!,19,FALSE))</f>
        <v/>
      </c>
      <c r="AI27" s="65" t="str">
        <f>IF(AI25="","",VLOOKUP(AI25,#REF!,19,FALSE))</f>
        <v/>
      </c>
      <c r="AJ27" s="65" t="str">
        <f>IF(AJ25="","",VLOOKUP(AJ25,#REF!,19,FALSE))</f>
        <v/>
      </c>
      <c r="AK27" s="65" t="str">
        <f>IF(AK25="","",VLOOKUP(AK25,#REF!,19,FALSE))</f>
        <v/>
      </c>
      <c r="AL27" s="65" t="str">
        <f>IF(AL25="","",VLOOKUP(AL25,#REF!,19,FALSE))</f>
        <v/>
      </c>
      <c r="AM27" s="66" t="str">
        <f>IF(AM25="","",VLOOKUP(AM25,#REF!,19,FALSE))</f>
        <v/>
      </c>
      <c r="AN27" s="64" t="str">
        <f>IF(AN25="","",VLOOKUP(AN25,#REF!,19,FALSE))</f>
        <v/>
      </c>
      <c r="AO27" s="65" t="str">
        <f>IF(AO25="","",VLOOKUP(AO25,#REF!,19,FALSE))</f>
        <v/>
      </c>
      <c r="AP27" s="65" t="str">
        <f>IF(AP25="","",VLOOKUP(AP25,#REF!,19,FALSE))</f>
        <v/>
      </c>
      <c r="AQ27" s="65" t="str">
        <f>IF(AQ25="","",VLOOKUP(AQ25,#REF!,19,FALSE))</f>
        <v/>
      </c>
      <c r="AR27" s="65" t="str">
        <f>IF(AR25="","",VLOOKUP(AR25,#REF!,19,FALSE))</f>
        <v/>
      </c>
      <c r="AS27" s="65" t="str">
        <f>IF(AS25="","",VLOOKUP(AS25,#REF!,19,FALSE))</f>
        <v/>
      </c>
      <c r="AT27" s="66" t="str">
        <f>IF(AT25="","",VLOOKUP(AT25,#REF!,19,FALSE))</f>
        <v/>
      </c>
      <c r="AU27" s="64" t="str">
        <f>IF(AU25="","",VLOOKUP(AU25,#REF!,19,FALSE))</f>
        <v/>
      </c>
      <c r="AV27" s="65" t="str">
        <f>IF(AV25="","",VLOOKUP(AV25,#REF!,19,FALSE))</f>
        <v/>
      </c>
      <c r="AW27" s="65" t="str">
        <f>IF(AW25="","",VLOOKUP(AW25,#REF!,19,FALSE))</f>
        <v/>
      </c>
      <c r="AX27" s="265">
        <f>IF($BB$3="４週",SUM(S27:AT27),IF($BB$3="暦月",SUM(S27:AW27),""))</f>
        <v>0</v>
      </c>
      <c r="AY27" s="266"/>
      <c r="AZ27" s="267">
        <f>IF($BB$3="４週",AX27/4,IF($BB$3="暦月",通所型サービス!AX27/(通所型サービス!$BB$8/7),""))</f>
        <v>0</v>
      </c>
      <c r="BA27" s="268"/>
      <c r="BB27" s="252"/>
      <c r="BC27" s="253"/>
      <c r="BD27" s="253"/>
      <c r="BE27" s="253"/>
      <c r="BF27" s="254"/>
    </row>
    <row r="28" spans="2:58" ht="20.25" customHeight="1" x14ac:dyDescent="0.4">
      <c r="B28" s="189">
        <f>B25+1</f>
        <v>3</v>
      </c>
      <c r="C28" s="269"/>
      <c r="D28" s="270"/>
      <c r="E28" s="271"/>
      <c r="F28" s="67"/>
      <c r="G28" s="278"/>
      <c r="H28" s="139"/>
      <c r="I28" s="204"/>
      <c r="J28" s="204"/>
      <c r="K28" s="205"/>
      <c r="L28" s="280"/>
      <c r="M28" s="281"/>
      <c r="N28" s="281"/>
      <c r="O28" s="282"/>
      <c r="P28" s="286" t="s">
        <v>65</v>
      </c>
      <c r="Q28" s="287"/>
      <c r="R28" s="288"/>
      <c r="S28" s="56"/>
      <c r="T28" s="57"/>
      <c r="U28" s="57"/>
      <c r="V28" s="57"/>
      <c r="W28" s="57"/>
      <c r="X28" s="57"/>
      <c r="Y28" s="58"/>
      <c r="Z28" s="56"/>
      <c r="AA28" s="57"/>
      <c r="AB28" s="57"/>
      <c r="AC28" s="57"/>
      <c r="AD28" s="57"/>
      <c r="AE28" s="57"/>
      <c r="AF28" s="58"/>
      <c r="AG28" s="56"/>
      <c r="AH28" s="57"/>
      <c r="AI28" s="57"/>
      <c r="AJ28" s="57"/>
      <c r="AK28" s="57"/>
      <c r="AL28" s="57"/>
      <c r="AM28" s="58"/>
      <c r="AN28" s="56"/>
      <c r="AO28" s="57"/>
      <c r="AP28" s="57"/>
      <c r="AQ28" s="57"/>
      <c r="AR28" s="57"/>
      <c r="AS28" s="57"/>
      <c r="AT28" s="58"/>
      <c r="AU28" s="56"/>
      <c r="AV28" s="57"/>
      <c r="AW28" s="57"/>
      <c r="AX28" s="289"/>
      <c r="AY28" s="290"/>
      <c r="AZ28" s="291"/>
      <c r="BA28" s="292"/>
      <c r="BB28" s="293"/>
      <c r="BC28" s="294"/>
      <c r="BD28" s="294"/>
      <c r="BE28" s="294"/>
      <c r="BF28" s="295"/>
    </row>
    <row r="29" spans="2:58" ht="20.25" customHeight="1" x14ac:dyDescent="0.4">
      <c r="B29" s="189"/>
      <c r="C29" s="272"/>
      <c r="D29" s="273"/>
      <c r="E29" s="274"/>
      <c r="F29" s="59"/>
      <c r="G29" s="200"/>
      <c r="H29" s="203"/>
      <c r="I29" s="204"/>
      <c r="J29" s="204"/>
      <c r="K29" s="205"/>
      <c r="L29" s="209"/>
      <c r="M29" s="210"/>
      <c r="N29" s="210"/>
      <c r="O29" s="211"/>
      <c r="P29" s="255" t="s">
        <v>66</v>
      </c>
      <c r="Q29" s="256"/>
      <c r="R29" s="257"/>
      <c r="S29" s="60" t="str">
        <f>IF(S28="","",VLOOKUP(S28,#REF!,9,FALSE))</f>
        <v/>
      </c>
      <c r="T29" s="61" t="str">
        <f>IF(T28="","",VLOOKUP(T28,#REF!,9,FALSE))</f>
        <v/>
      </c>
      <c r="U29" s="61" t="str">
        <f>IF(U28="","",VLOOKUP(U28,#REF!,9,FALSE))</f>
        <v/>
      </c>
      <c r="V29" s="61" t="str">
        <f>IF(V28="","",VLOOKUP(V28,#REF!,9,FALSE))</f>
        <v/>
      </c>
      <c r="W29" s="61" t="str">
        <f>IF(W28="","",VLOOKUP(W28,#REF!,9,FALSE))</f>
        <v/>
      </c>
      <c r="X29" s="61" t="str">
        <f>IF(X28="","",VLOOKUP(X28,#REF!,9,FALSE))</f>
        <v/>
      </c>
      <c r="Y29" s="62" t="str">
        <f>IF(Y28="","",VLOOKUP(Y28,#REF!,9,FALSE))</f>
        <v/>
      </c>
      <c r="Z29" s="60" t="str">
        <f>IF(Z28="","",VLOOKUP(Z28,#REF!,9,FALSE))</f>
        <v/>
      </c>
      <c r="AA29" s="61" t="str">
        <f>IF(AA28="","",VLOOKUP(AA28,#REF!,9,FALSE))</f>
        <v/>
      </c>
      <c r="AB29" s="61" t="str">
        <f>IF(AB28="","",VLOOKUP(AB28,#REF!,9,FALSE))</f>
        <v/>
      </c>
      <c r="AC29" s="61" t="str">
        <f>IF(AC28="","",VLOOKUP(AC28,#REF!,9,FALSE))</f>
        <v/>
      </c>
      <c r="AD29" s="61" t="str">
        <f>IF(AD28="","",VLOOKUP(AD28,#REF!,9,FALSE))</f>
        <v/>
      </c>
      <c r="AE29" s="61" t="str">
        <f>IF(AE28="","",VLOOKUP(AE28,#REF!,9,FALSE))</f>
        <v/>
      </c>
      <c r="AF29" s="62" t="str">
        <f>IF(AF28="","",VLOOKUP(AF28,#REF!,9,FALSE))</f>
        <v/>
      </c>
      <c r="AG29" s="60" t="str">
        <f>IF(AG28="","",VLOOKUP(AG28,#REF!,9,FALSE))</f>
        <v/>
      </c>
      <c r="AH29" s="61" t="str">
        <f>IF(AH28="","",VLOOKUP(AH28,#REF!,9,FALSE))</f>
        <v/>
      </c>
      <c r="AI29" s="61" t="str">
        <f>IF(AI28="","",VLOOKUP(AI28,#REF!,9,FALSE))</f>
        <v/>
      </c>
      <c r="AJ29" s="61" t="str">
        <f>IF(AJ28="","",VLOOKUP(AJ28,#REF!,9,FALSE))</f>
        <v/>
      </c>
      <c r="AK29" s="61" t="str">
        <f>IF(AK28="","",VLOOKUP(AK28,#REF!,9,FALSE))</f>
        <v/>
      </c>
      <c r="AL29" s="61" t="str">
        <f>IF(AL28="","",VLOOKUP(AL28,#REF!,9,FALSE))</f>
        <v/>
      </c>
      <c r="AM29" s="62" t="str">
        <f>IF(AM28="","",VLOOKUP(AM28,#REF!,9,FALSE))</f>
        <v/>
      </c>
      <c r="AN29" s="60" t="str">
        <f>IF(AN28="","",VLOOKUP(AN28,#REF!,9,FALSE))</f>
        <v/>
      </c>
      <c r="AO29" s="61" t="str">
        <f>IF(AO28="","",VLOOKUP(AO28,#REF!,9,FALSE))</f>
        <v/>
      </c>
      <c r="AP29" s="61" t="str">
        <f>IF(AP28="","",VLOOKUP(AP28,#REF!,9,FALSE))</f>
        <v/>
      </c>
      <c r="AQ29" s="61" t="str">
        <f>IF(AQ28="","",VLOOKUP(AQ28,#REF!,9,FALSE))</f>
        <v/>
      </c>
      <c r="AR29" s="61" t="str">
        <f>IF(AR28="","",VLOOKUP(AR28,#REF!,9,FALSE))</f>
        <v/>
      </c>
      <c r="AS29" s="61" t="str">
        <f>IF(AS28="","",VLOOKUP(AS28,#REF!,9,FALSE))</f>
        <v/>
      </c>
      <c r="AT29" s="62" t="str">
        <f>IF(AT28="","",VLOOKUP(AT28,#REF!,9,FALSE))</f>
        <v/>
      </c>
      <c r="AU29" s="60" t="str">
        <f>IF(AU28="","",VLOOKUP(AU28,#REF!,9,FALSE))</f>
        <v/>
      </c>
      <c r="AV29" s="61" t="str">
        <f>IF(AV28="","",VLOOKUP(AV28,#REF!,9,FALSE))</f>
        <v/>
      </c>
      <c r="AW29" s="61" t="str">
        <f>IF(AW28="","",VLOOKUP(AW28,#REF!,9,FALSE))</f>
        <v/>
      </c>
      <c r="AX29" s="258">
        <f>IF($BB$3="４週",SUM(S29:AT29),IF($BB$3="暦月",SUM(S29:AW29),""))</f>
        <v>0</v>
      </c>
      <c r="AY29" s="259"/>
      <c r="AZ29" s="260">
        <f>IF($BB$3="４週",AX29/4,IF($BB$3="暦月",通所型サービス!AX29/(通所型サービス!$BB$8/7),""))</f>
        <v>0</v>
      </c>
      <c r="BA29" s="261"/>
      <c r="BB29" s="249"/>
      <c r="BC29" s="250"/>
      <c r="BD29" s="250"/>
      <c r="BE29" s="250"/>
      <c r="BF29" s="251"/>
    </row>
    <row r="30" spans="2:58" ht="20.25" customHeight="1" x14ac:dyDescent="0.4">
      <c r="B30" s="189"/>
      <c r="C30" s="275"/>
      <c r="D30" s="276"/>
      <c r="E30" s="277"/>
      <c r="F30" s="59">
        <f>C28</f>
        <v>0</v>
      </c>
      <c r="G30" s="279"/>
      <c r="H30" s="203"/>
      <c r="I30" s="204"/>
      <c r="J30" s="204"/>
      <c r="K30" s="205"/>
      <c r="L30" s="283"/>
      <c r="M30" s="284"/>
      <c r="N30" s="284"/>
      <c r="O30" s="285"/>
      <c r="P30" s="262" t="s">
        <v>67</v>
      </c>
      <c r="Q30" s="263"/>
      <c r="R30" s="264"/>
      <c r="S30" s="64" t="str">
        <f>IF(S28="","",VLOOKUP(S28,#REF!,19,FALSE))</f>
        <v/>
      </c>
      <c r="T30" s="65" t="str">
        <f>IF(T28="","",VLOOKUP(T28,#REF!,19,FALSE))</f>
        <v/>
      </c>
      <c r="U30" s="65" t="str">
        <f>IF(U28="","",VLOOKUP(U28,#REF!,19,FALSE))</f>
        <v/>
      </c>
      <c r="V30" s="65" t="str">
        <f>IF(V28="","",VLOOKUP(V28,#REF!,19,FALSE))</f>
        <v/>
      </c>
      <c r="W30" s="65" t="str">
        <f>IF(W28="","",VLOOKUP(W28,#REF!,19,FALSE))</f>
        <v/>
      </c>
      <c r="X30" s="65" t="str">
        <f>IF(X28="","",VLOOKUP(X28,#REF!,19,FALSE))</f>
        <v/>
      </c>
      <c r="Y30" s="66" t="str">
        <f>IF(Y28="","",VLOOKUP(Y28,#REF!,19,FALSE))</f>
        <v/>
      </c>
      <c r="Z30" s="64" t="str">
        <f>IF(Z28="","",VLOOKUP(Z28,#REF!,19,FALSE))</f>
        <v/>
      </c>
      <c r="AA30" s="65" t="str">
        <f>IF(AA28="","",VLOOKUP(AA28,#REF!,19,FALSE))</f>
        <v/>
      </c>
      <c r="AB30" s="65" t="str">
        <f>IF(AB28="","",VLOOKUP(AB28,#REF!,19,FALSE))</f>
        <v/>
      </c>
      <c r="AC30" s="65" t="str">
        <f>IF(AC28="","",VLOOKUP(AC28,#REF!,19,FALSE))</f>
        <v/>
      </c>
      <c r="AD30" s="65" t="str">
        <f>IF(AD28="","",VLOOKUP(AD28,#REF!,19,FALSE))</f>
        <v/>
      </c>
      <c r="AE30" s="65" t="str">
        <f>IF(AE28="","",VLOOKUP(AE28,#REF!,19,FALSE))</f>
        <v/>
      </c>
      <c r="AF30" s="66" t="str">
        <f>IF(AF28="","",VLOOKUP(AF28,#REF!,19,FALSE))</f>
        <v/>
      </c>
      <c r="AG30" s="64" t="str">
        <f>IF(AG28="","",VLOOKUP(AG28,#REF!,19,FALSE))</f>
        <v/>
      </c>
      <c r="AH30" s="65" t="str">
        <f>IF(AH28="","",VLOOKUP(AH28,#REF!,19,FALSE))</f>
        <v/>
      </c>
      <c r="AI30" s="65" t="str">
        <f>IF(AI28="","",VLOOKUP(AI28,#REF!,19,FALSE))</f>
        <v/>
      </c>
      <c r="AJ30" s="65" t="str">
        <f>IF(AJ28="","",VLOOKUP(AJ28,#REF!,19,FALSE))</f>
        <v/>
      </c>
      <c r="AK30" s="65" t="str">
        <f>IF(AK28="","",VLOOKUP(AK28,#REF!,19,FALSE))</f>
        <v/>
      </c>
      <c r="AL30" s="65" t="str">
        <f>IF(AL28="","",VLOOKUP(AL28,#REF!,19,FALSE))</f>
        <v/>
      </c>
      <c r="AM30" s="66" t="str">
        <f>IF(AM28="","",VLOOKUP(AM28,#REF!,19,FALSE))</f>
        <v/>
      </c>
      <c r="AN30" s="64" t="str">
        <f>IF(AN28="","",VLOOKUP(AN28,#REF!,19,FALSE))</f>
        <v/>
      </c>
      <c r="AO30" s="65" t="str">
        <f>IF(AO28="","",VLOOKUP(AO28,#REF!,19,FALSE))</f>
        <v/>
      </c>
      <c r="AP30" s="65" t="str">
        <f>IF(AP28="","",VLOOKUP(AP28,#REF!,19,FALSE))</f>
        <v/>
      </c>
      <c r="AQ30" s="65" t="str">
        <f>IF(AQ28="","",VLOOKUP(AQ28,#REF!,19,FALSE))</f>
        <v/>
      </c>
      <c r="AR30" s="65" t="str">
        <f>IF(AR28="","",VLOOKUP(AR28,#REF!,19,FALSE))</f>
        <v/>
      </c>
      <c r="AS30" s="65" t="str">
        <f>IF(AS28="","",VLOOKUP(AS28,#REF!,19,FALSE))</f>
        <v/>
      </c>
      <c r="AT30" s="66" t="str">
        <f>IF(AT28="","",VLOOKUP(AT28,#REF!,19,FALSE))</f>
        <v/>
      </c>
      <c r="AU30" s="64" t="str">
        <f>IF(AU28="","",VLOOKUP(AU28,#REF!,19,FALSE))</f>
        <v/>
      </c>
      <c r="AV30" s="65" t="str">
        <f>IF(AV28="","",VLOOKUP(AV28,#REF!,19,FALSE))</f>
        <v/>
      </c>
      <c r="AW30" s="65" t="str">
        <f>IF(AW28="","",VLOOKUP(AW28,#REF!,19,FALSE))</f>
        <v/>
      </c>
      <c r="AX30" s="265">
        <f>IF($BB$3="４週",SUM(S30:AT30),IF($BB$3="暦月",SUM(S30:AW30),""))</f>
        <v>0</v>
      </c>
      <c r="AY30" s="266"/>
      <c r="AZ30" s="267">
        <f>IF($BB$3="４週",AX30/4,IF($BB$3="暦月",通所型サービス!AX30/(通所型サービス!$BB$8/7),""))</f>
        <v>0</v>
      </c>
      <c r="BA30" s="268"/>
      <c r="BB30" s="252"/>
      <c r="BC30" s="253"/>
      <c r="BD30" s="253"/>
      <c r="BE30" s="253"/>
      <c r="BF30" s="254"/>
    </row>
    <row r="31" spans="2:58" ht="20.25" customHeight="1" x14ac:dyDescent="0.4">
      <c r="B31" s="189">
        <f>B28+1</f>
        <v>4</v>
      </c>
      <c r="C31" s="269"/>
      <c r="D31" s="270"/>
      <c r="E31" s="271"/>
      <c r="F31" s="67"/>
      <c r="G31" s="278"/>
      <c r="H31" s="139"/>
      <c r="I31" s="204"/>
      <c r="J31" s="204"/>
      <c r="K31" s="205"/>
      <c r="L31" s="280"/>
      <c r="M31" s="281"/>
      <c r="N31" s="281"/>
      <c r="O31" s="282"/>
      <c r="P31" s="286" t="s">
        <v>65</v>
      </c>
      <c r="Q31" s="287"/>
      <c r="R31" s="288"/>
      <c r="S31" s="56"/>
      <c r="T31" s="57"/>
      <c r="U31" s="57"/>
      <c r="V31" s="57"/>
      <c r="W31" s="57"/>
      <c r="X31" s="57"/>
      <c r="Y31" s="58"/>
      <c r="Z31" s="56"/>
      <c r="AA31" s="57"/>
      <c r="AB31" s="57"/>
      <c r="AC31" s="57"/>
      <c r="AD31" s="57"/>
      <c r="AE31" s="57"/>
      <c r="AF31" s="58"/>
      <c r="AG31" s="56"/>
      <c r="AH31" s="57"/>
      <c r="AI31" s="57"/>
      <c r="AJ31" s="57"/>
      <c r="AK31" s="57"/>
      <c r="AL31" s="57"/>
      <c r="AM31" s="58"/>
      <c r="AN31" s="56"/>
      <c r="AO31" s="57"/>
      <c r="AP31" s="57"/>
      <c r="AQ31" s="57"/>
      <c r="AR31" s="57"/>
      <c r="AS31" s="57"/>
      <c r="AT31" s="58"/>
      <c r="AU31" s="56"/>
      <c r="AV31" s="57"/>
      <c r="AW31" s="57"/>
      <c r="AX31" s="289"/>
      <c r="AY31" s="290"/>
      <c r="AZ31" s="291"/>
      <c r="BA31" s="292"/>
      <c r="BB31" s="293"/>
      <c r="BC31" s="294"/>
      <c r="BD31" s="294"/>
      <c r="BE31" s="294"/>
      <c r="BF31" s="295"/>
    </row>
    <row r="32" spans="2:58" ht="20.25" customHeight="1" x14ac:dyDescent="0.4">
      <c r="B32" s="189"/>
      <c r="C32" s="272"/>
      <c r="D32" s="273"/>
      <c r="E32" s="274"/>
      <c r="F32" s="59"/>
      <c r="G32" s="200"/>
      <c r="H32" s="203"/>
      <c r="I32" s="204"/>
      <c r="J32" s="204"/>
      <c r="K32" s="205"/>
      <c r="L32" s="209"/>
      <c r="M32" s="210"/>
      <c r="N32" s="210"/>
      <c r="O32" s="211"/>
      <c r="P32" s="255" t="s">
        <v>66</v>
      </c>
      <c r="Q32" s="256"/>
      <c r="R32" s="257"/>
      <c r="S32" s="60" t="str">
        <f>IF(S31="","",VLOOKUP(S31,#REF!,9,FALSE))</f>
        <v/>
      </c>
      <c r="T32" s="61" t="str">
        <f>IF(T31="","",VLOOKUP(T31,#REF!,9,FALSE))</f>
        <v/>
      </c>
      <c r="U32" s="61" t="str">
        <f>IF(U31="","",VLOOKUP(U31,#REF!,9,FALSE))</f>
        <v/>
      </c>
      <c r="V32" s="61" t="str">
        <f>IF(V31="","",VLOOKUP(V31,#REF!,9,FALSE))</f>
        <v/>
      </c>
      <c r="W32" s="61" t="str">
        <f>IF(W31="","",VLOOKUP(W31,#REF!,9,FALSE))</f>
        <v/>
      </c>
      <c r="X32" s="61" t="str">
        <f>IF(X31="","",VLOOKUP(X31,#REF!,9,FALSE))</f>
        <v/>
      </c>
      <c r="Y32" s="62" t="str">
        <f>IF(Y31="","",VLOOKUP(Y31,#REF!,9,FALSE))</f>
        <v/>
      </c>
      <c r="Z32" s="60" t="str">
        <f>IF(Z31="","",VLOOKUP(Z31,#REF!,9,FALSE))</f>
        <v/>
      </c>
      <c r="AA32" s="61" t="str">
        <f>IF(AA31="","",VLOOKUP(AA31,#REF!,9,FALSE))</f>
        <v/>
      </c>
      <c r="AB32" s="61" t="str">
        <f>IF(AB31="","",VLOOKUP(AB31,#REF!,9,FALSE))</f>
        <v/>
      </c>
      <c r="AC32" s="61" t="str">
        <f>IF(AC31="","",VLOOKUP(AC31,#REF!,9,FALSE))</f>
        <v/>
      </c>
      <c r="AD32" s="61" t="str">
        <f>IF(AD31="","",VLOOKUP(AD31,#REF!,9,FALSE))</f>
        <v/>
      </c>
      <c r="AE32" s="61" t="str">
        <f>IF(AE31="","",VLOOKUP(AE31,#REF!,9,FALSE))</f>
        <v/>
      </c>
      <c r="AF32" s="62" t="str">
        <f>IF(AF31="","",VLOOKUP(AF31,#REF!,9,FALSE))</f>
        <v/>
      </c>
      <c r="AG32" s="60" t="str">
        <f>IF(AG31="","",VLOOKUP(AG31,#REF!,9,FALSE))</f>
        <v/>
      </c>
      <c r="AH32" s="61" t="str">
        <f>IF(AH31="","",VLOOKUP(AH31,#REF!,9,FALSE))</f>
        <v/>
      </c>
      <c r="AI32" s="61" t="str">
        <f>IF(AI31="","",VLOOKUP(AI31,#REF!,9,FALSE))</f>
        <v/>
      </c>
      <c r="AJ32" s="61" t="str">
        <f>IF(AJ31="","",VLOOKUP(AJ31,#REF!,9,FALSE))</f>
        <v/>
      </c>
      <c r="AK32" s="61" t="str">
        <f>IF(AK31="","",VLOOKUP(AK31,#REF!,9,FALSE))</f>
        <v/>
      </c>
      <c r="AL32" s="61" t="str">
        <f>IF(AL31="","",VLOOKUP(AL31,#REF!,9,FALSE))</f>
        <v/>
      </c>
      <c r="AM32" s="62" t="str">
        <f>IF(AM31="","",VLOOKUP(AM31,#REF!,9,FALSE))</f>
        <v/>
      </c>
      <c r="AN32" s="60" t="str">
        <f>IF(AN31="","",VLOOKUP(AN31,#REF!,9,FALSE))</f>
        <v/>
      </c>
      <c r="AO32" s="61" t="str">
        <f>IF(AO31="","",VLOOKUP(AO31,#REF!,9,FALSE))</f>
        <v/>
      </c>
      <c r="AP32" s="61" t="str">
        <f>IF(AP31="","",VLOOKUP(AP31,#REF!,9,FALSE))</f>
        <v/>
      </c>
      <c r="AQ32" s="61" t="str">
        <f>IF(AQ31="","",VLOOKUP(AQ31,#REF!,9,FALSE))</f>
        <v/>
      </c>
      <c r="AR32" s="61" t="str">
        <f>IF(AR31="","",VLOOKUP(AR31,#REF!,9,FALSE))</f>
        <v/>
      </c>
      <c r="AS32" s="61" t="str">
        <f>IF(AS31="","",VLOOKUP(AS31,#REF!,9,FALSE))</f>
        <v/>
      </c>
      <c r="AT32" s="62" t="str">
        <f>IF(AT31="","",VLOOKUP(AT31,#REF!,9,FALSE))</f>
        <v/>
      </c>
      <c r="AU32" s="60" t="str">
        <f>IF(AU31="","",VLOOKUP(AU31,#REF!,9,FALSE))</f>
        <v/>
      </c>
      <c r="AV32" s="61" t="str">
        <f>IF(AV31="","",VLOOKUP(AV31,#REF!,9,FALSE))</f>
        <v/>
      </c>
      <c r="AW32" s="61" t="str">
        <f>IF(AW31="","",VLOOKUP(AW31,#REF!,9,FALSE))</f>
        <v/>
      </c>
      <c r="AX32" s="258">
        <f>IF($BB$3="４週",SUM(S32:AT32),IF($BB$3="暦月",SUM(S32:AW32),""))</f>
        <v>0</v>
      </c>
      <c r="AY32" s="259"/>
      <c r="AZ32" s="260">
        <f>IF($BB$3="４週",AX32/4,IF($BB$3="暦月",通所型サービス!AX32/(通所型サービス!$BB$8/7),""))</f>
        <v>0</v>
      </c>
      <c r="BA32" s="261"/>
      <c r="BB32" s="249"/>
      <c r="BC32" s="250"/>
      <c r="BD32" s="250"/>
      <c r="BE32" s="250"/>
      <c r="BF32" s="251"/>
    </row>
    <row r="33" spans="2:58" ht="20.25" customHeight="1" x14ac:dyDescent="0.4">
      <c r="B33" s="189"/>
      <c r="C33" s="275"/>
      <c r="D33" s="276"/>
      <c r="E33" s="277"/>
      <c r="F33" s="59">
        <f>C31</f>
        <v>0</v>
      </c>
      <c r="G33" s="279"/>
      <c r="H33" s="203"/>
      <c r="I33" s="204"/>
      <c r="J33" s="204"/>
      <c r="K33" s="205"/>
      <c r="L33" s="283"/>
      <c r="M33" s="284"/>
      <c r="N33" s="284"/>
      <c r="O33" s="285"/>
      <c r="P33" s="262" t="s">
        <v>67</v>
      </c>
      <c r="Q33" s="263"/>
      <c r="R33" s="264"/>
      <c r="S33" s="64" t="str">
        <f>IF(S31="","",VLOOKUP(S31,#REF!,19,FALSE))</f>
        <v/>
      </c>
      <c r="T33" s="65" t="str">
        <f>IF(T31="","",VLOOKUP(T31,#REF!,19,FALSE))</f>
        <v/>
      </c>
      <c r="U33" s="65" t="str">
        <f>IF(U31="","",VLOOKUP(U31,#REF!,19,FALSE))</f>
        <v/>
      </c>
      <c r="V33" s="65" t="str">
        <f>IF(V31="","",VLOOKUP(V31,#REF!,19,FALSE))</f>
        <v/>
      </c>
      <c r="W33" s="65" t="str">
        <f>IF(W31="","",VLOOKUP(W31,#REF!,19,FALSE))</f>
        <v/>
      </c>
      <c r="X33" s="65" t="str">
        <f>IF(X31="","",VLOOKUP(X31,#REF!,19,FALSE))</f>
        <v/>
      </c>
      <c r="Y33" s="66" t="str">
        <f>IF(Y31="","",VLOOKUP(Y31,#REF!,19,FALSE))</f>
        <v/>
      </c>
      <c r="Z33" s="64" t="str">
        <f>IF(Z31="","",VLOOKUP(Z31,#REF!,19,FALSE))</f>
        <v/>
      </c>
      <c r="AA33" s="65" t="str">
        <f>IF(AA31="","",VLOOKUP(AA31,#REF!,19,FALSE))</f>
        <v/>
      </c>
      <c r="AB33" s="65" t="str">
        <f>IF(AB31="","",VLOOKUP(AB31,#REF!,19,FALSE))</f>
        <v/>
      </c>
      <c r="AC33" s="65" t="str">
        <f>IF(AC31="","",VLOOKUP(AC31,#REF!,19,FALSE))</f>
        <v/>
      </c>
      <c r="AD33" s="65" t="str">
        <f>IF(AD31="","",VLOOKUP(AD31,#REF!,19,FALSE))</f>
        <v/>
      </c>
      <c r="AE33" s="65" t="str">
        <f>IF(AE31="","",VLOOKUP(AE31,#REF!,19,FALSE))</f>
        <v/>
      </c>
      <c r="AF33" s="66" t="str">
        <f>IF(AF31="","",VLOOKUP(AF31,#REF!,19,FALSE))</f>
        <v/>
      </c>
      <c r="AG33" s="64" t="str">
        <f>IF(AG31="","",VLOOKUP(AG31,#REF!,19,FALSE))</f>
        <v/>
      </c>
      <c r="AH33" s="65" t="str">
        <f>IF(AH31="","",VLOOKUP(AH31,#REF!,19,FALSE))</f>
        <v/>
      </c>
      <c r="AI33" s="65" t="str">
        <f>IF(AI31="","",VLOOKUP(AI31,#REF!,19,FALSE))</f>
        <v/>
      </c>
      <c r="AJ33" s="65" t="str">
        <f>IF(AJ31="","",VLOOKUP(AJ31,#REF!,19,FALSE))</f>
        <v/>
      </c>
      <c r="AK33" s="65" t="str">
        <f>IF(AK31="","",VLOOKUP(AK31,#REF!,19,FALSE))</f>
        <v/>
      </c>
      <c r="AL33" s="65" t="str">
        <f>IF(AL31="","",VLOOKUP(AL31,#REF!,19,FALSE))</f>
        <v/>
      </c>
      <c r="AM33" s="66" t="str">
        <f>IF(AM31="","",VLOOKUP(AM31,#REF!,19,FALSE))</f>
        <v/>
      </c>
      <c r="AN33" s="64" t="str">
        <f>IF(AN31="","",VLOOKUP(AN31,#REF!,19,FALSE))</f>
        <v/>
      </c>
      <c r="AO33" s="65" t="str">
        <f>IF(AO31="","",VLOOKUP(AO31,#REF!,19,FALSE))</f>
        <v/>
      </c>
      <c r="AP33" s="65" t="str">
        <f>IF(AP31="","",VLOOKUP(AP31,#REF!,19,FALSE))</f>
        <v/>
      </c>
      <c r="AQ33" s="65" t="str">
        <f>IF(AQ31="","",VLOOKUP(AQ31,#REF!,19,FALSE))</f>
        <v/>
      </c>
      <c r="AR33" s="65" t="str">
        <f>IF(AR31="","",VLOOKUP(AR31,#REF!,19,FALSE))</f>
        <v/>
      </c>
      <c r="AS33" s="65" t="str">
        <f>IF(AS31="","",VLOOKUP(AS31,#REF!,19,FALSE))</f>
        <v/>
      </c>
      <c r="AT33" s="66" t="str">
        <f>IF(AT31="","",VLOOKUP(AT31,#REF!,19,FALSE))</f>
        <v/>
      </c>
      <c r="AU33" s="64" t="str">
        <f>IF(AU31="","",VLOOKUP(AU31,#REF!,19,FALSE))</f>
        <v/>
      </c>
      <c r="AV33" s="65" t="str">
        <f>IF(AV31="","",VLOOKUP(AV31,#REF!,19,FALSE))</f>
        <v/>
      </c>
      <c r="AW33" s="65" t="str">
        <f>IF(AW31="","",VLOOKUP(AW31,#REF!,19,FALSE))</f>
        <v/>
      </c>
      <c r="AX33" s="265">
        <f>IF($BB$3="４週",SUM(S33:AT33),IF($BB$3="暦月",SUM(S33:AW33),""))</f>
        <v>0</v>
      </c>
      <c r="AY33" s="266"/>
      <c r="AZ33" s="267">
        <f>IF($BB$3="４週",AX33/4,IF($BB$3="暦月",通所型サービス!AX33/(通所型サービス!$BB$8/7),""))</f>
        <v>0</v>
      </c>
      <c r="BA33" s="268"/>
      <c r="BB33" s="252"/>
      <c r="BC33" s="253"/>
      <c r="BD33" s="253"/>
      <c r="BE33" s="253"/>
      <c r="BF33" s="254"/>
    </row>
    <row r="34" spans="2:58" ht="20.25" customHeight="1" x14ac:dyDescent="0.4">
      <c r="B34" s="189">
        <f>B31+1</f>
        <v>5</v>
      </c>
      <c r="C34" s="269"/>
      <c r="D34" s="270"/>
      <c r="E34" s="271"/>
      <c r="F34" s="67"/>
      <c r="G34" s="278"/>
      <c r="H34" s="139"/>
      <c r="I34" s="204"/>
      <c r="J34" s="204"/>
      <c r="K34" s="205"/>
      <c r="L34" s="280"/>
      <c r="M34" s="281"/>
      <c r="N34" s="281"/>
      <c r="O34" s="282"/>
      <c r="P34" s="286" t="s">
        <v>65</v>
      </c>
      <c r="Q34" s="287"/>
      <c r="R34" s="288"/>
      <c r="S34" s="56"/>
      <c r="T34" s="57"/>
      <c r="U34" s="57"/>
      <c r="V34" s="57"/>
      <c r="W34" s="57"/>
      <c r="X34" s="57"/>
      <c r="Y34" s="58"/>
      <c r="Z34" s="56"/>
      <c r="AA34" s="57"/>
      <c r="AB34" s="57"/>
      <c r="AC34" s="57"/>
      <c r="AD34" s="57"/>
      <c r="AE34" s="57"/>
      <c r="AF34" s="58"/>
      <c r="AG34" s="56"/>
      <c r="AH34" s="57"/>
      <c r="AI34" s="57"/>
      <c r="AJ34" s="57"/>
      <c r="AK34" s="57"/>
      <c r="AL34" s="57"/>
      <c r="AM34" s="58"/>
      <c r="AN34" s="56"/>
      <c r="AO34" s="57"/>
      <c r="AP34" s="57"/>
      <c r="AQ34" s="57"/>
      <c r="AR34" s="57"/>
      <c r="AS34" s="57"/>
      <c r="AT34" s="58"/>
      <c r="AU34" s="56"/>
      <c r="AV34" s="57"/>
      <c r="AW34" s="57"/>
      <c r="AX34" s="289"/>
      <c r="AY34" s="290"/>
      <c r="AZ34" s="291"/>
      <c r="BA34" s="292"/>
      <c r="BB34" s="293"/>
      <c r="BC34" s="294"/>
      <c r="BD34" s="294"/>
      <c r="BE34" s="294"/>
      <c r="BF34" s="295"/>
    </row>
    <row r="35" spans="2:58" ht="20.25" customHeight="1" x14ac:dyDescent="0.4">
      <c r="B35" s="189"/>
      <c r="C35" s="272"/>
      <c r="D35" s="273"/>
      <c r="E35" s="274"/>
      <c r="F35" s="59"/>
      <c r="G35" s="200"/>
      <c r="H35" s="203"/>
      <c r="I35" s="204"/>
      <c r="J35" s="204"/>
      <c r="K35" s="205"/>
      <c r="L35" s="209"/>
      <c r="M35" s="210"/>
      <c r="N35" s="210"/>
      <c r="O35" s="211"/>
      <c r="P35" s="255" t="s">
        <v>66</v>
      </c>
      <c r="Q35" s="256"/>
      <c r="R35" s="257"/>
      <c r="S35" s="60" t="str">
        <f>IF(S34="","",VLOOKUP(S34,#REF!,9,FALSE))</f>
        <v/>
      </c>
      <c r="T35" s="61" t="str">
        <f>IF(T34="","",VLOOKUP(T34,#REF!,9,FALSE))</f>
        <v/>
      </c>
      <c r="U35" s="61" t="str">
        <f>IF(U34="","",VLOOKUP(U34,#REF!,9,FALSE))</f>
        <v/>
      </c>
      <c r="V35" s="61" t="str">
        <f>IF(V34="","",VLOOKUP(V34,#REF!,9,FALSE))</f>
        <v/>
      </c>
      <c r="W35" s="61" t="str">
        <f>IF(W34="","",VLOOKUP(W34,#REF!,9,FALSE))</f>
        <v/>
      </c>
      <c r="X35" s="61" t="str">
        <f>IF(X34="","",VLOOKUP(X34,#REF!,9,FALSE))</f>
        <v/>
      </c>
      <c r="Y35" s="62" t="str">
        <f>IF(Y34="","",VLOOKUP(Y34,#REF!,9,FALSE))</f>
        <v/>
      </c>
      <c r="Z35" s="60" t="str">
        <f>IF(Z34="","",VLOOKUP(Z34,#REF!,9,FALSE))</f>
        <v/>
      </c>
      <c r="AA35" s="61" t="str">
        <f>IF(AA34="","",VLOOKUP(AA34,#REF!,9,FALSE))</f>
        <v/>
      </c>
      <c r="AB35" s="61" t="str">
        <f>IF(AB34="","",VLOOKUP(AB34,#REF!,9,FALSE))</f>
        <v/>
      </c>
      <c r="AC35" s="61" t="str">
        <f>IF(AC34="","",VLOOKUP(AC34,#REF!,9,FALSE))</f>
        <v/>
      </c>
      <c r="AD35" s="61" t="str">
        <f>IF(AD34="","",VLOOKUP(AD34,#REF!,9,FALSE))</f>
        <v/>
      </c>
      <c r="AE35" s="61" t="str">
        <f>IF(AE34="","",VLOOKUP(AE34,#REF!,9,FALSE))</f>
        <v/>
      </c>
      <c r="AF35" s="62" t="str">
        <f>IF(AF34="","",VLOOKUP(AF34,#REF!,9,FALSE))</f>
        <v/>
      </c>
      <c r="AG35" s="60" t="str">
        <f>IF(AG34="","",VLOOKUP(AG34,#REF!,9,FALSE))</f>
        <v/>
      </c>
      <c r="AH35" s="61" t="str">
        <f>IF(AH34="","",VLOOKUP(AH34,#REF!,9,FALSE))</f>
        <v/>
      </c>
      <c r="AI35" s="61" t="str">
        <f>IF(AI34="","",VLOOKUP(AI34,#REF!,9,FALSE))</f>
        <v/>
      </c>
      <c r="AJ35" s="61" t="str">
        <f>IF(AJ34="","",VLOOKUP(AJ34,#REF!,9,FALSE))</f>
        <v/>
      </c>
      <c r="AK35" s="61" t="str">
        <f>IF(AK34="","",VLOOKUP(AK34,#REF!,9,FALSE))</f>
        <v/>
      </c>
      <c r="AL35" s="61" t="str">
        <f>IF(AL34="","",VLOOKUP(AL34,#REF!,9,FALSE))</f>
        <v/>
      </c>
      <c r="AM35" s="62" t="str">
        <f>IF(AM34="","",VLOOKUP(AM34,#REF!,9,FALSE))</f>
        <v/>
      </c>
      <c r="AN35" s="60" t="str">
        <f>IF(AN34="","",VLOOKUP(AN34,#REF!,9,FALSE))</f>
        <v/>
      </c>
      <c r="AO35" s="61" t="str">
        <f>IF(AO34="","",VLOOKUP(AO34,#REF!,9,FALSE))</f>
        <v/>
      </c>
      <c r="AP35" s="61" t="str">
        <f>IF(AP34="","",VLOOKUP(AP34,#REF!,9,FALSE))</f>
        <v/>
      </c>
      <c r="AQ35" s="61" t="str">
        <f>IF(AQ34="","",VLOOKUP(AQ34,#REF!,9,FALSE))</f>
        <v/>
      </c>
      <c r="AR35" s="61" t="str">
        <f>IF(AR34="","",VLOOKUP(AR34,#REF!,9,FALSE))</f>
        <v/>
      </c>
      <c r="AS35" s="61" t="str">
        <f>IF(AS34="","",VLOOKUP(AS34,#REF!,9,FALSE))</f>
        <v/>
      </c>
      <c r="AT35" s="62" t="str">
        <f>IF(AT34="","",VLOOKUP(AT34,#REF!,9,FALSE))</f>
        <v/>
      </c>
      <c r="AU35" s="60" t="str">
        <f>IF(AU34="","",VLOOKUP(AU34,#REF!,9,FALSE))</f>
        <v/>
      </c>
      <c r="AV35" s="61" t="str">
        <f>IF(AV34="","",VLOOKUP(AV34,#REF!,9,FALSE))</f>
        <v/>
      </c>
      <c r="AW35" s="61" t="str">
        <f>IF(AW34="","",VLOOKUP(AW34,#REF!,9,FALSE))</f>
        <v/>
      </c>
      <c r="AX35" s="258">
        <f>IF($BB$3="４週",SUM(S35:AT35),IF($BB$3="暦月",SUM(S35:AW35),""))</f>
        <v>0</v>
      </c>
      <c r="AY35" s="259"/>
      <c r="AZ35" s="260">
        <f>IF($BB$3="４週",AX35/4,IF($BB$3="暦月",通所型サービス!AX35/(通所型サービス!$BB$8/7),""))</f>
        <v>0</v>
      </c>
      <c r="BA35" s="261"/>
      <c r="BB35" s="249"/>
      <c r="BC35" s="250"/>
      <c r="BD35" s="250"/>
      <c r="BE35" s="250"/>
      <c r="BF35" s="251"/>
    </row>
    <row r="36" spans="2:58" ht="20.25" customHeight="1" x14ac:dyDescent="0.4">
      <c r="B36" s="189"/>
      <c r="C36" s="275"/>
      <c r="D36" s="276"/>
      <c r="E36" s="277"/>
      <c r="F36" s="59">
        <f>C34</f>
        <v>0</v>
      </c>
      <c r="G36" s="279"/>
      <c r="H36" s="203"/>
      <c r="I36" s="204"/>
      <c r="J36" s="204"/>
      <c r="K36" s="205"/>
      <c r="L36" s="283"/>
      <c r="M36" s="284"/>
      <c r="N36" s="284"/>
      <c r="O36" s="285"/>
      <c r="P36" s="262" t="s">
        <v>67</v>
      </c>
      <c r="Q36" s="263"/>
      <c r="R36" s="264"/>
      <c r="S36" s="64" t="str">
        <f>IF(S34="","",VLOOKUP(S34,#REF!,19,FALSE))</f>
        <v/>
      </c>
      <c r="T36" s="65" t="str">
        <f>IF(T34="","",VLOOKUP(T34,#REF!,19,FALSE))</f>
        <v/>
      </c>
      <c r="U36" s="65" t="str">
        <f>IF(U34="","",VLOOKUP(U34,#REF!,19,FALSE))</f>
        <v/>
      </c>
      <c r="V36" s="65" t="str">
        <f>IF(V34="","",VLOOKUP(V34,#REF!,19,FALSE))</f>
        <v/>
      </c>
      <c r="W36" s="65" t="str">
        <f>IF(W34="","",VLOOKUP(W34,#REF!,19,FALSE))</f>
        <v/>
      </c>
      <c r="X36" s="65" t="str">
        <f>IF(X34="","",VLOOKUP(X34,#REF!,19,FALSE))</f>
        <v/>
      </c>
      <c r="Y36" s="66" t="str">
        <f>IF(Y34="","",VLOOKUP(Y34,#REF!,19,FALSE))</f>
        <v/>
      </c>
      <c r="Z36" s="64" t="str">
        <f>IF(Z34="","",VLOOKUP(Z34,#REF!,19,FALSE))</f>
        <v/>
      </c>
      <c r="AA36" s="65" t="str">
        <f>IF(AA34="","",VLOOKUP(AA34,#REF!,19,FALSE))</f>
        <v/>
      </c>
      <c r="AB36" s="65" t="str">
        <f>IF(AB34="","",VLOOKUP(AB34,#REF!,19,FALSE))</f>
        <v/>
      </c>
      <c r="AC36" s="65" t="str">
        <f>IF(AC34="","",VLOOKUP(AC34,#REF!,19,FALSE))</f>
        <v/>
      </c>
      <c r="AD36" s="65" t="str">
        <f>IF(AD34="","",VLOOKUP(AD34,#REF!,19,FALSE))</f>
        <v/>
      </c>
      <c r="AE36" s="65" t="str">
        <f>IF(AE34="","",VLOOKUP(AE34,#REF!,19,FALSE))</f>
        <v/>
      </c>
      <c r="AF36" s="66" t="str">
        <f>IF(AF34="","",VLOOKUP(AF34,#REF!,19,FALSE))</f>
        <v/>
      </c>
      <c r="AG36" s="64" t="str">
        <f>IF(AG34="","",VLOOKUP(AG34,#REF!,19,FALSE))</f>
        <v/>
      </c>
      <c r="AH36" s="65" t="str">
        <f>IF(AH34="","",VLOOKUP(AH34,#REF!,19,FALSE))</f>
        <v/>
      </c>
      <c r="AI36" s="65" t="str">
        <f>IF(AI34="","",VLOOKUP(AI34,#REF!,19,FALSE))</f>
        <v/>
      </c>
      <c r="AJ36" s="65" t="str">
        <f>IF(AJ34="","",VLOOKUP(AJ34,#REF!,19,FALSE))</f>
        <v/>
      </c>
      <c r="AK36" s="65" t="str">
        <f>IF(AK34="","",VLOOKUP(AK34,#REF!,19,FALSE))</f>
        <v/>
      </c>
      <c r="AL36" s="65" t="str">
        <f>IF(AL34="","",VLOOKUP(AL34,#REF!,19,FALSE))</f>
        <v/>
      </c>
      <c r="AM36" s="66" t="str">
        <f>IF(AM34="","",VLOOKUP(AM34,#REF!,19,FALSE))</f>
        <v/>
      </c>
      <c r="AN36" s="64" t="str">
        <f>IF(AN34="","",VLOOKUP(AN34,#REF!,19,FALSE))</f>
        <v/>
      </c>
      <c r="AO36" s="65" t="str">
        <f>IF(AO34="","",VLOOKUP(AO34,#REF!,19,FALSE))</f>
        <v/>
      </c>
      <c r="AP36" s="65" t="str">
        <f>IF(AP34="","",VLOOKUP(AP34,#REF!,19,FALSE))</f>
        <v/>
      </c>
      <c r="AQ36" s="65" t="str">
        <f>IF(AQ34="","",VLOOKUP(AQ34,#REF!,19,FALSE))</f>
        <v/>
      </c>
      <c r="AR36" s="65" t="str">
        <f>IF(AR34="","",VLOOKUP(AR34,#REF!,19,FALSE))</f>
        <v/>
      </c>
      <c r="AS36" s="65" t="str">
        <f>IF(AS34="","",VLOOKUP(AS34,#REF!,19,FALSE))</f>
        <v/>
      </c>
      <c r="AT36" s="66" t="str">
        <f>IF(AT34="","",VLOOKUP(AT34,#REF!,19,FALSE))</f>
        <v/>
      </c>
      <c r="AU36" s="64" t="str">
        <f>IF(AU34="","",VLOOKUP(AU34,#REF!,19,FALSE))</f>
        <v/>
      </c>
      <c r="AV36" s="65" t="str">
        <f>IF(AV34="","",VLOOKUP(AV34,#REF!,19,FALSE))</f>
        <v/>
      </c>
      <c r="AW36" s="65" t="str">
        <f>IF(AW34="","",VLOOKUP(AW34,#REF!,19,FALSE))</f>
        <v/>
      </c>
      <c r="AX36" s="265">
        <f>IF($BB$3="４週",SUM(S36:AT36),IF($BB$3="暦月",SUM(S36:AW36),""))</f>
        <v>0</v>
      </c>
      <c r="AY36" s="266"/>
      <c r="AZ36" s="267">
        <f>IF($BB$3="４週",AX36/4,IF($BB$3="暦月",通所型サービス!AX36/(通所型サービス!$BB$8/7),""))</f>
        <v>0</v>
      </c>
      <c r="BA36" s="268"/>
      <c r="BB36" s="252"/>
      <c r="BC36" s="253"/>
      <c r="BD36" s="253"/>
      <c r="BE36" s="253"/>
      <c r="BF36" s="254"/>
    </row>
    <row r="37" spans="2:58" ht="20.25" customHeight="1" x14ac:dyDescent="0.4">
      <c r="B37" s="189">
        <f>B34+1</f>
        <v>6</v>
      </c>
      <c r="C37" s="269"/>
      <c r="D37" s="270"/>
      <c r="E37" s="271"/>
      <c r="F37" s="67"/>
      <c r="G37" s="278"/>
      <c r="H37" s="139"/>
      <c r="I37" s="204"/>
      <c r="J37" s="204"/>
      <c r="K37" s="205"/>
      <c r="L37" s="280"/>
      <c r="M37" s="281"/>
      <c r="N37" s="281"/>
      <c r="O37" s="282"/>
      <c r="P37" s="286" t="s">
        <v>65</v>
      </c>
      <c r="Q37" s="287"/>
      <c r="R37" s="288"/>
      <c r="S37" s="56"/>
      <c r="T37" s="57"/>
      <c r="U37" s="57"/>
      <c r="V37" s="57"/>
      <c r="W37" s="57"/>
      <c r="X37" s="57"/>
      <c r="Y37" s="58"/>
      <c r="Z37" s="56"/>
      <c r="AA37" s="57"/>
      <c r="AB37" s="57"/>
      <c r="AC37" s="57"/>
      <c r="AD37" s="57"/>
      <c r="AE37" s="57"/>
      <c r="AF37" s="58"/>
      <c r="AG37" s="56"/>
      <c r="AH37" s="57"/>
      <c r="AI37" s="57"/>
      <c r="AJ37" s="57"/>
      <c r="AK37" s="57"/>
      <c r="AL37" s="57"/>
      <c r="AM37" s="58"/>
      <c r="AN37" s="56"/>
      <c r="AO37" s="57"/>
      <c r="AP37" s="57"/>
      <c r="AQ37" s="57"/>
      <c r="AR37" s="57"/>
      <c r="AS37" s="57"/>
      <c r="AT37" s="58"/>
      <c r="AU37" s="56"/>
      <c r="AV37" s="57"/>
      <c r="AW37" s="57"/>
      <c r="AX37" s="289"/>
      <c r="AY37" s="290"/>
      <c r="AZ37" s="291"/>
      <c r="BA37" s="292"/>
      <c r="BB37" s="293"/>
      <c r="BC37" s="294"/>
      <c r="BD37" s="294"/>
      <c r="BE37" s="294"/>
      <c r="BF37" s="295"/>
    </row>
    <row r="38" spans="2:58" ht="20.25" customHeight="1" x14ac:dyDescent="0.4">
      <c r="B38" s="189"/>
      <c r="C38" s="272"/>
      <c r="D38" s="273"/>
      <c r="E38" s="274"/>
      <c r="F38" s="59"/>
      <c r="G38" s="200"/>
      <c r="H38" s="203"/>
      <c r="I38" s="204"/>
      <c r="J38" s="204"/>
      <c r="K38" s="205"/>
      <c r="L38" s="209"/>
      <c r="M38" s="210"/>
      <c r="N38" s="210"/>
      <c r="O38" s="211"/>
      <c r="P38" s="255" t="s">
        <v>66</v>
      </c>
      <c r="Q38" s="256"/>
      <c r="R38" s="257"/>
      <c r="S38" s="60" t="str">
        <f>IF(S37="","",VLOOKUP(S37,#REF!,9,FALSE))</f>
        <v/>
      </c>
      <c r="T38" s="61" t="str">
        <f>IF(T37="","",VLOOKUP(T37,#REF!,9,FALSE))</f>
        <v/>
      </c>
      <c r="U38" s="61" t="str">
        <f>IF(U37="","",VLOOKUP(U37,#REF!,9,FALSE))</f>
        <v/>
      </c>
      <c r="V38" s="61" t="str">
        <f>IF(V37="","",VLOOKUP(V37,#REF!,9,FALSE))</f>
        <v/>
      </c>
      <c r="W38" s="61" t="str">
        <f>IF(W37="","",VLOOKUP(W37,#REF!,9,FALSE))</f>
        <v/>
      </c>
      <c r="X38" s="61" t="str">
        <f>IF(X37="","",VLOOKUP(X37,#REF!,9,FALSE))</f>
        <v/>
      </c>
      <c r="Y38" s="62" t="str">
        <f>IF(Y37="","",VLOOKUP(Y37,#REF!,9,FALSE))</f>
        <v/>
      </c>
      <c r="Z38" s="60" t="str">
        <f>IF(Z37="","",VLOOKUP(Z37,#REF!,9,FALSE))</f>
        <v/>
      </c>
      <c r="AA38" s="61" t="str">
        <f>IF(AA37="","",VLOOKUP(AA37,#REF!,9,FALSE))</f>
        <v/>
      </c>
      <c r="AB38" s="61" t="str">
        <f>IF(AB37="","",VLOOKUP(AB37,#REF!,9,FALSE))</f>
        <v/>
      </c>
      <c r="AC38" s="61" t="str">
        <f>IF(AC37="","",VLOOKUP(AC37,#REF!,9,FALSE))</f>
        <v/>
      </c>
      <c r="AD38" s="61" t="str">
        <f>IF(AD37="","",VLOOKUP(AD37,#REF!,9,FALSE))</f>
        <v/>
      </c>
      <c r="AE38" s="61" t="str">
        <f>IF(AE37="","",VLOOKUP(AE37,#REF!,9,FALSE))</f>
        <v/>
      </c>
      <c r="AF38" s="62" t="str">
        <f>IF(AF37="","",VLOOKUP(AF37,#REF!,9,FALSE))</f>
        <v/>
      </c>
      <c r="AG38" s="60" t="str">
        <f>IF(AG37="","",VLOOKUP(AG37,#REF!,9,FALSE))</f>
        <v/>
      </c>
      <c r="AH38" s="61" t="str">
        <f>IF(AH37="","",VLOOKUP(AH37,#REF!,9,FALSE))</f>
        <v/>
      </c>
      <c r="AI38" s="61" t="str">
        <f>IF(AI37="","",VLOOKUP(AI37,#REF!,9,FALSE))</f>
        <v/>
      </c>
      <c r="AJ38" s="61" t="str">
        <f>IF(AJ37="","",VLOOKUP(AJ37,#REF!,9,FALSE))</f>
        <v/>
      </c>
      <c r="AK38" s="61" t="str">
        <f>IF(AK37="","",VLOOKUP(AK37,#REF!,9,FALSE))</f>
        <v/>
      </c>
      <c r="AL38" s="61" t="str">
        <f>IF(AL37="","",VLOOKUP(AL37,#REF!,9,FALSE))</f>
        <v/>
      </c>
      <c r="AM38" s="62" t="str">
        <f>IF(AM37="","",VLOOKUP(AM37,#REF!,9,FALSE))</f>
        <v/>
      </c>
      <c r="AN38" s="60" t="str">
        <f>IF(AN37="","",VLOOKUP(AN37,#REF!,9,FALSE))</f>
        <v/>
      </c>
      <c r="AO38" s="61" t="str">
        <f>IF(AO37="","",VLOOKUP(AO37,#REF!,9,FALSE))</f>
        <v/>
      </c>
      <c r="AP38" s="61" t="str">
        <f>IF(AP37="","",VLOOKUP(AP37,#REF!,9,FALSE))</f>
        <v/>
      </c>
      <c r="AQ38" s="61" t="str">
        <f>IF(AQ37="","",VLOOKUP(AQ37,#REF!,9,FALSE))</f>
        <v/>
      </c>
      <c r="AR38" s="61" t="str">
        <f>IF(AR37="","",VLOOKUP(AR37,#REF!,9,FALSE))</f>
        <v/>
      </c>
      <c r="AS38" s="61" t="str">
        <f>IF(AS37="","",VLOOKUP(AS37,#REF!,9,FALSE))</f>
        <v/>
      </c>
      <c r="AT38" s="62" t="str">
        <f>IF(AT37="","",VLOOKUP(AT37,#REF!,9,FALSE))</f>
        <v/>
      </c>
      <c r="AU38" s="60" t="str">
        <f>IF(AU37="","",VLOOKUP(AU37,#REF!,9,FALSE))</f>
        <v/>
      </c>
      <c r="AV38" s="61" t="str">
        <f>IF(AV37="","",VLOOKUP(AV37,#REF!,9,FALSE))</f>
        <v/>
      </c>
      <c r="AW38" s="61" t="str">
        <f>IF(AW37="","",VLOOKUP(AW37,#REF!,9,FALSE))</f>
        <v/>
      </c>
      <c r="AX38" s="258">
        <f>IF($BB$3="４週",SUM(S38:AT38),IF($BB$3="暦月",SUM(S38:AW38),""))</f>
        <v>0</v>
      </c>
      <c r="AY38" s="259"/>
      <c r="AZ38" s="260">
        <f>IF($BB$3="４週",AX38/4,IF($BB$3="暦月",通所型サービス!AX38/(通所型サービス!$BB$8/7),""))</f>
        <v>0</v>
      </c>
      <c r="BA38" s="261"/>
      <c r="BB38" s="249"/>
      <c r="BC38" s="250"/>
      <c r="BD38" s="250"/>
      <c r="BE38" s="250"/>
      <c r="BF38" s="251"/>
    </row>
    <row r="39" spans="2:58" ht="20.25" customHeight="1" x14ac:dyDescent="0.4">
      <c r="B39" s="189"/>
      <c r="C39" s="275"/>
      <c r="D39" s="276"/>
      <c r="E39" s="277"/>
      <c r="F39" s="59">
        <f>C37</f>
        <v>0</v>
      </c>
      <c r="G39" s="279"/>
      <c r="H39" s="203"/>
      <c r="I39" s="204"/>
      <c r="J39" s="204"/>
      <c r="K39" s="205"/>
      <c r="L39" s="283"/>
      <c r="M39" s="284"/>
      <c r="N39" s="284"/>
      <c r="O39" s="285"/>
      <c r="P39" s="262" t="s">
        <v>67</v>
      </c>
      <c r="Q39" s="263"/>
      <c r="R39" s="264"/>
      <c r="S39" s="64" t="str">
        <f>IF(S37="","",VLOOKUP(S37,#REF!,19,FALSE))</f>
        <v/>
      </c>
      <c r="T39" s="65" t="str">
        <f>IF(T37="","",VLOOKUP(T37,#REF!,19,FALSE))</f>
        <v/>
      </c>
      <c r="U39" s="65" t="str">
        <f>IF(U37="","",VLOOKUP(U37,#REF!,19,FALSE))</f>
        <v/>
      </c>
      <c r="V39" s="65" t="str">
        <f>IF(V37="","",VLOOKUP(V37,#REF!,19,FALSE))</f>
        <v/>
      </c>
      <c r="W39" s="65" t="str">
        <f>IF(W37="","",VLOOKUP(W37,#REF!,19,FALSE))</f>
        <v/>
      </c>
      <c r="X39" s="65" t="str">
        <f>IF(X37="","",VLOOKUP(X37,#REF!,19,FALSE))</f>
        <v/>
      </c>
      <c r="Y39" s="66" t="str">
        <f>IF(Y37="","",VLOOKUP(Y37,#REF!,19,FALSE))</f>
        <v/>
      </c>
      <c r="Z39" s="64" t="str">
        <f>IF(Z37="","",VLOOKUP(Z37,#REF!,19,FALSE))</f>
        <v/>
      </c>
      <c r="AA39" s="65" t="str">
        <f>IF(AA37="","",VLOOKUP(AA37,#REF!,19,FALSE))</f>
        <v/>
      </c>
      <c r="AB39" s="65" t="str">
        <f>IF(AB37="","",VLOOKUP(AB37,#REF!,19,FALSE))</f>
        <v/>
      </c>
      <c r="AC39" s="65" t="str">
        <f>IF(AC37="","",VLOOKUP(AC37,#REF!,19,FALSE))</f>
        <v/>
      </c>
      <c r="AD39" s="65" t="str">
        <f>IF(AD37="","",VLOOKUP(AD37,#REF!,19,FALSE))</f>
        <v/>
      </c>
      <c r="AE39" s="65" t="str">
        <f>IF(AE37="","",VLOOKUP(AE37,#REF!,19,FALSE))</f>
        <v/>
      </c>
      <c r="AF39" s="66" t="str">
        <f>IF(AF37="","",VLOOKUP(AF37,#REF!,19,FALSE))</f>
        <v/>
      </c>
      <c r="AG39" s="64" t="str">
        <f>IF(AG37="","",VLOOKUP(AG37,#REF!,19,FALSE))</f>
        <v/>
      </c>
      <c r="AH39" s="65" t="str">
        <f>IF(AH37="","",VLOOKUP(AH37,#REF!,19,FALSE))</f>
        <v/>
      </c>
      <c r="AI39" s="65" t="str">
        <f>IF(AI37="","",VLOOKUP(AI37,#REF!,19,FALSE))</f>
        <v/>
      </c>
      <c r="AJ39" s="65" t="str">
        <f>IF(AJ37="","",VLOOKUP(AJ37,#REF!,19,FALSE))</f>
        <v/>
      </c>
      <c r="AK39" s="65" t="str">
        <f>IF(AK37="","",VLOOKUP(AK37,#REF!,19,FALSE))</f>
        <v/>
      </c>
      <c r="AL39" s="65" t="str">
        <f>IF(AL37="","",VLOOKUP(AL37,#REF!,19,FALSE))</f>
        <v/>
      </c>
      <c r="AM39" s="66" t="str">
        <f>IF(AM37="","",VLOOKUP(AM37,#REF!,19,FALSE))</f>
        <v/>
      </c>
      <c r="AN39" s="64" t="str">
        <f>IF(AN37="","",VLOOKUP(AN37,#REF!,19,FALSE))</f>
        <v/>
      </c>
      <c r="AO39" s="65" t="str">
        <f>IF(AO37="","",VLOOKUP(AO37,#REF!,19,FALSE))</f>
        <v/>
      </c>
      <c r="AP39" s="65" t="str">
        <f>IF(AP37="","",VLOOKUP(AP37,#REF!,19,FALSE))</f>
        <v/>
      </c>
      <c r="AQ39" s="65" t="str">
        <f>IF(AQ37="","",VLOOKUP(AQ37,#REF!,19,FALSE))</f>
        <v/>
      </c>
      <c r="AR39" s="65" t="str">
        <f>IF(AR37="","",VLOOKUP(AR37,#REF!,19,FALSE))</f>
        <v/>
      </c>
      <c r="AS39" s="65" t="str">
        <f>IF(AS37="","",VLOOKUP(AS37,#REF!,19,FALSE))</f>
        <v/>
      </c>
      <c r="AT39" s="66" t="str">
        <f>IF(AT37="","",VLOOKUP(AT37,#REF!,19,FALSE))</f>
        <v/>
      </c>
      <c r="AU39" s="64" t="str">
        <f>IF(AU37="","",VLOOKUP(AU37,#REF!,19,FALSE))</f>
        <v/>
      </c>
      <c r="AV39" s="65" t="str">
        <f>IF(AV37="","",VLOOKUP(AV37,#REF!,19,FALSE))</f>
        <v/>
      </c>
      <c r="AW39" s="65" t="str">
        <f>IF(AW37="","",VLOOKUP(AW37,#REF!,19,FALSE))</f>
        <v/>
      </c>
      <c r="AX39" s="265">
        <f>IF($BB$3="４週",SUM(S39:AT39),IF($BB$3="暦月",SUM(S39:AW39),""))</f>
        <v>0</v>
      </c>
      <c r="AY39" s="266"/>
      <c r="AZ39" s="267">
        <f>IF($BB$3="４週",AX39/4,IF($BB$3="暦月",通所型サービス!AX39/(通所型サービス!$BB$8/7),""))</f>
        <v>0</v>
      </c>
      <c r="BA39" s="268"/>
      <c r="BB39" s="252"/>
      <c r="BC39" s="253"/>
      <c r="BD39" s="253"/>
      <c r="BE39" s="253"/>
      <c r="BF39" s="254"/>
    </row>
    <row r="40" spans="2:58" ht="20.25" customHeight="1" x14ac:dyDescent="0.4">
      <c r="B40" s="189">
        <f>B37+1</f>
        <v>7</v>
      </c>
      <c r="C40" s="269"/>
      <c r="D40" s="270"/>
      <c r="E40" s="271"/>
      <c r="F40" s="67"/>
      <c r="G40" s="278"/>
      <c r="H40" s="139"/>
      <c r="I40" s="204"/>
      <c r="J40" s="204"/>
      <c r="K40" s="205"/>
      <c r="L40" s="280"/>
      <c r="M40" s="281"/>
      <c r="N40" s="281"/>
      <c r="O40" s="282"/>
      <c r="P40" s="286" t="s">
        <v>65</v>
      </c>
      <c r="Q40" s="287"/>
      <c r="R40" s="288"/>
      <c r="S40" s="56"/>
      <c r="T40" s="57"/>
      <c r="U40" s="57"/>
      <c r="V40" s="57"/>
      <c r="W40" s="57"/>
      <c r="X40" s="57"/>
      <c r="Y40" s="58"/>
      <c r="Z40" s="56"/>
      <c r="AA40" s="57"/>
      <c r="AB40" s="57"/>
      <c r="AC40" s="57"/>
      <c r="AD40" s="57"/>
      <c r="AE40" s="57"/>
      <c r="AF40" s="58"/>
      <c r="AG40" s="56"/>
      <c r="AH40" s="57"/>
      <c r="AI40" s="57"/>
      <c r="AJ40" s="57"/>
      <c r="AK40" s="57"/>
      <c r="AL40" s="57"/>
      <c r="AM40" s="58"/>
      <c r="AN40" s="56"/>
      <c r="AO40" s="57"/>
      <c r="AP40" s="57"/>
      <c r="AQ40" s="57"/>
      <c r="AR40" s="57"/>
      <c r="AS40" s="57"/>
      <c r="AT40" s="58"/>
      <c r="AU40" s="56"/>
      <c r="AV40" s="57"/>
      <c r="AW40" s="57"/>
      <c r="AX40" s="289"/>
      <c r="AY40" s="290"/>
      <c r="AZ40" s="291"/>
      <c r="BA40" s="292"/>
      <c r="BB40" s="293"/>
      <c r="BC40" s="294"/>
      <c r="BD40" s="294"/>
      <c r="BE40" s="294"/>
      <c r="BF40" s="295"/>
    </row>
    <row r="41" spans="2:58" ht="20.25" customHeight="1" x14ac:dyDescent="0.4">
      <c r="B41" s="189"/>
      <c r="C41" s="272"/>
      <c r="D41" s="273"/>
      <c r="E41" s="274"/>
      <c r="F41" s="59"/>
      <c r="G41" s="200"/>
      <c r="H41" s="203"/>
      <c r="I41" s="204"/>
      <c r="J41" s="204"/>
      <c r="K41" s="205"/>
      <c r="L41" s="209"/>
      <c r="M41" s="210"/>
      <c r="N41" s="210"/>
      <c r="O41" s="211"/>
      <c r="P41" s="255" t="s">
        <v>66</v>
      </c>
      <c r="Q41" s="256"/>
      <c r="R41" s="257"/>
      <c r="S41" s="60" t="str">
        <f>IF(S40="","",VLOOKUP(S40,#REF!,9,FALSE))</f>
        <v/>
      </c>
      <c r="T41" s="61" t="str">
        <f>IF(T40="","",VLOOKUP(T40,#REF!,9,FALSE))</f>
        <v/>
      </c>
      <c r="U41" s="61" t="str">
        <f>IF(U40="","",VLOOKUP(U40,#REF!,9,FALSE))</f>
        <v/>
      </c>
      <c r="V41" s="61" t="str">
        <f>IF(V40="","",VLOOKUP(V40,#REF!,9,FALSE))</f>
        <v/>
      </c>
      <c r="W41" s="61" t="str">
        <f>IF(W40="","",VLOOKUP(W40,#REF!,9,FALSE))</f>
        <v/>
      </c>
      <c r="X41" s="61" t="str">
        <f>IF(X40="","",VLOOKUP(X40,#REF!,9,FALSE))</f>
        <v/>
      </c>
      <c r="Y41" s="62" t="str">
        <f>IF(Y40="","",VLOOKUP(Y40,#REF!,9,FALSE))</f>
        <v/>
      </c>
      <c r="Z41" s="60" t="str">
        <f>IF(Z40="","",VLOOKUP(Z40,#REF!,9,FALSE))</f>
        <v/>
      </c>
      <c r="AA41" s="61" t="str">
        <f>IF(AA40="","",VLOOKUP(AA40,#REF!,9,FALSE))</f>
        <v/>
      </c>
      <c r="AB41" s="61" t="str">
        <f>IF(AB40="","",VLOOKUP(AB40,#REF!,9,FALSE))</f>
        <v/>
      </c>
      <c r="AC41" s="61" t="str">
        <f>IF(AC40="","",VLOOKUP(AC40,#REF!,9,FALSE))</f>
        <v/>
      </c>
      <c r="AD41" s="61" t="str">
        <f>IF(AD40="","",VLOOKUP(AD40,#REF!,9,FALSE))</f>
        <v/>
      </c>
      <c r="AE41" s="61" t="str">
        <f>IF(AE40="","",VLOOKUP(AE40,#REF!,9,FALSE))</f>
        <v/>
      </c>
      <c r="AF41" s="62" t="str">
        <f>IF(AF40="","",VLOOKUP(AF40,#REF!,9,FALSE))</f>
        <v/>
      </c>
      <c r="AG41" s="60" t="str">
        <f>IF(AG40="","",VLOOKUP(AG40,#REF!,9,FALSE))</f>
        <v/>
      </c>
      <c r="AH41" s="61" t="str">
        <f>IF(AH40="","",VLOOKUP(AH40,#REF!,9,FALSE))</f>
        <v/>
      </c>
      <c r="AI41" s="61" t="str">
        <f>IF(AI40="","",VLOOKUP(AI40,#REF!,9,FALSE))</f>
        <v/>
      </c>
      <c r="AJ41" s="61" t="str">
        <f>IF(AJ40="","",VLOOKUP(AJ40,#REF!,9,FALSE))</f>
        <v/>
      </c>
      <c r="AK41" s="61" t="str">
        <f>IF(AK40="","",VLOOKUP(AK40,#REF!,9,FALSE))</f>
        <v/>
      </c>
      <c r="AL41" s="61" t="str">
        <f>IF(AL40="","",VLOOKUP(AL40,#REF!,9,FALSE))</f>
        <v/>
      </c>
      <c r="AM41" s="62" t="str">
        <f>IF(AM40="","",VLOOKUP(AM40,#REF!,9,FALSE))</f>
        <v/>
      </c>
      <c r="AN41" s="60" t="str">
        <f>IF(AN40="","",VLOOKUP(AN40,#REF!,9,FALSE))</f>
        <v/>
      </c>
      <c r="AO41" s="61" t="str">
        <f>IF(AO40="","",VLOOKUP(AO40,#REF!,9,FALSE))</f>
        <v/>
      </c>
      <c r="AP41" s="61" t="str">
        <f>IF(AP40="","",VLOOKUP(AP40,#REF!,9,FALSE))</f>
        <v/>
      </c>
      <c r="AQ41" s="61" t="str">
        <f>IF(AQ40="","",VLOOKUP(AQ40,#REF!,9,FALSE))</f>
        <v/>
      </c>
      <c r="AR41" s="61" t="str">
        <f>IF(AR40="","",VLOOKUP(AR40,#REF!,9,FALSE))</f>
        <v/>
      </c>
      <c r="AS41" s="61" t="str">
        <f>IF(AS40="","",VLOOKUP(AS40,#REF!,9,FALSE))</f>
        <v/>
      </c>
      <c r="AT41" s="62" t="str">
        <f>IF(AT40="","",VLOOKUP(AT40,#REF!,9,FALSE))</f>
        <v/>
      </c>
      <c r="AU41" s="60" t="str">
        <f>IF(AU40="","",VLOOKUP(AU40,#REF!,9,FALSE))</f>
        <v/>
      </c>
      <c r="AV41" s="61" t="str">
        <f>IF(AV40="","",VLOOKUP(AV40,#REF!,9,FALSE))</f>
        <v/>
      </c>
      <c r="AW41" s="61" t="str">
        <f>IF(AW40="","",VLOOKUP(AW40,#REF!,9,FALSE))</f>
        <v/>
      </c>
      <c r="AX41" s="258">
        <f>IF($BB$3="４週",SUM(S41:AT41),IF($BB$3="暦月",SUM(S41:AW41),""))</f>
        <v>0</v>
      </c>
      <c r="AY41" s="259"/>
      <c r="AZ41" s="260">
        <f>IF($BB$3="４週",AX41/4,IF($BB$3="暦月",通所型サービス!AX41/(通所型サービス!$BB$8/7),""))</f>
        <v>0</v>
      </c>
      <c r="BA41" s="261"/>
      <c r="BB41" s="249"/>
      <c r="BC41" s="250"/>
      <c r="BD41" s="250"/>
      <c r="BE41" s="250"/>
      <c r="BF41" s="251"/>
    </row>
    <row r="42" spans="2:58" ht="20.25" customHeight="1" x14ac:dyDescent="0.4">
      <c r="B42" s="189"/>
      <c r="C42" s="275"/>
      <c r="D42" s="276"/>
      <c r="E42" s="277"/>
      <c r="F42" s="59">
        <f>C40</f>
        <v>0</v>
      </c>
      <c r="G42" s="279"/>
      <c r="H42" s="203"/>
      <c r="I42" s="204"/>
      <c r="J42" s="204"/>
      <c r="K42" s="205"/>
      <c r="L42" s="283"/>
      <c r="M42" s="284"/>
      <c r="N42" s="284"/>
      <c r="O42" s="285"/>
      <c r="P42" s="262" t="s">
        <v>67</v>
      </c>
      <c r="Q42" s="263"/>
      <c r="R42" s="264"/>
      <c r="S42" s="64" t="str">
        <f>IF(S40="","",VLOOKUP(S40,#REF!,19,FALSE))</f>
        <v/>
      </c>
      <c r="T42" s="65" t="str">
        <f>IF(T40="","",VLOOKUP(T40,#REF!,19,FALSE))</f>
        <v/>
      </c>
      <c r="U42" s="65" t="str">
        <f>IF(U40="","",VLOOKUP(U40,#REF!,19,FALSE))</f>
        <v/>
      </c>
      <c r="V42" s="65" t="str">
        <f>IF(V40="","",VLOOKUP(V40,#REF!,19,FALSE))</f>
        <v/>
      </c>
      <c r="W42" s="65" t="str">
        <f>IF(W40="","",VLOOKUP(W40,#REF!,19,FALSE))</f>
        <v/>
      </c>
      <c r="X42" s="65" t="str">
        <f>IF(X40="","",VLOOKUP(X40,#REF!,19,FALSE))</f>
        <v/>
      </c>
      <c r="Y42" s="66" t="str">
        <f>IF(Y40="","",VLOOKUP(Y40,#REF!,19,FALSE))</f>
        <v/>
      </c>
      <c r="Z42" s="64" t="str">
        <f>IF(Z40="","",VLOOKUP(Z40,#REF!,19,FALSE))</f>
        <v/>
      </c>
      <c r="AA42" s="65" t="str">
        <f>IF(AA40="","",VLOOKUP(AA40,#REF!,19,FALSE))</f>
        <v/>
      </c>
      <c r="AB42" s="65" t="str">
        <f>IF(AB40="","",VLOOKUP(AB40,#REF!,19,FALSE))</f>
        <v/>
      </c>
      <c r="AC42" s="65" t="str">
        <f>IF(AC40="","",VLOOKUP(AC40,#REF!,19,FALSE))</f>
        <v/>
      </c>
      <c r="AD42" s="65" t="str">
        <f>IF(AD40="","",VLOOKUP(AD40,#REF!,19,FALSE))</f>
        <v/>
      </c>
      <c r="AE42" s="65" t="str">
        <f>IF(AE40="","",VLOOKUP(AE40,#REF!,19,FALSE))</f>
        <v/>
      </c>
      <c r="AF42" s="66" t="str">
        <f>IF(AF40="","",VLOOKUP(AF40,#REF!,19,FALSE))</f>
        <v/>
      </c>
      <c r="AG42" s="64" t="str">
        <f>IF(AG40="","",VLOOKUP(AG40,#REF!,19,FALSE))</f>
        <v/>
      </c>
      <c r="AH42" s="65" t="str">
        <f>IF(AH40="","",VLOOKUP(AH40,#REF!,19,FALSE))</f>
        <v/>
      </c>
      <c r="AI42" s="65" t="str">
        <f>IF(AI40="","",VLOOKUP(AI40,#REF!,19,FALSE))</f>
        <v/>
      </c>
      <c r="AJ42" s="65" t="str">
        <f>IF(AJ40="","",VLOOKUP(AJ40,#REF!,19,FALSE))</f>
        <v/>
      </c>
      <c r="AK42" s="65" t="str">
        <f>IF(AK40="","",VLOOKUP(AK40,#REF!,19,FALSE))</f>
        <v/>
      </c>
      <c r="AL42" s="65" t="str">
        <f>IF(AL40="","",VLOOKUP(AL40,#REF!,19,FALSE))</f>
        <v/>
      </c>
      <c r="AM42" s="66" t="str">
        <f>IF(AM40="","",VLOOKUP(AM40,#REF!,19,FALSE))</f>
        <v/>
      </c>
      <c r="AN42" s="64" t="str">
        <f>IF(AN40="","",VLOOKUP(AN40,#REF!,19,FALSE))</f>
        <v/>
      </c>
      <c r="AO42" s="65" t="str">
        <f>IF(AO40="","",VLOOKUP(AO40,#REF!,19,FALSE))</f>
        <v/>
      </c>
      <c r="AP42" s="65" t="str">
        <f>IF(AP40="","",VLOOKUP(AP40,#REF!,19,FALSE))</f>
        <v/>
      </c>
      <c r="AQ42" s="65" t="str">
        <f>IF(AQ40="","",VLOOKUP(AQ40,#REF!,19,FALSE))</f>
        <v/>
      </c>
      <c r="AR42" s="65" t="str">
        <f>IF(AR40="","",VLOOKUP(AR40,#REF!,19,FALSE))</f>
        <v/>
      </c>
      <c r="AS42" s="65" t="str">
        <f>IF(AS40="","",VLOOKUP(AS40,#REF!,19,FALSE))</f>
        <v/>
      </c>
      <c r="AT42" s="66" t="str">
        <f>IF(AT40="","",VLOOKUP(AT40,#REF!,19,FALSE))</f>
        <v/>
      </c>
      <c r="AU42" s="64" t="str">
        <f>IF(AU40="","",VLOOKUP(AU40,#REF!,19,FALSE))</f>
        <v/>
      </c>
      <c r="AV42" s="65" t="str">
        <f>IF(AV40="","",VLOOKUP(AV40,#REF!,19,FALSE))</f>
        <v/>
      </c>
      <c r="AW42" s="65" t="str">
        <f>IF(AW40="","",VLOOKUP(AW40,#REF!,19,FALSE))</f>
        <v/>
      </c>
      <c r="AX42" s="265">
        <f>IF($BB$3="４週",SUM(S42:AT42),IF($BB$3="暦月",SUM(S42:AW42),""))</f>
        <v>0</v>
      </c>
      <c r="AY42" s="266"/>
      <c r="AZ42" s="267">
        <f>IF($BB$3="４週",AX42/4,IF($BB$3="暦月",通所型サービス!AX42/(通所型サービス!$BB$8/7),""))</f>
        <v>0</v>
      </c>
      <c r="BA42" s="268"/>
      <c r="BB42" s="252"/>
      <c r="BC42" s="253"/>
      <c r="BD42" s="253"/>
      <c r="BE42" s="253"/>
      <c r="BF42" s="254"/>
    </row>
    <row r="43" spans="2:58" ht="20.25" customHeight="1" x14ac:dyDescent="0.4">
      <c r="B43" s="189">
        <f>B40+1</f>
        <v>8</v>
      </c>
      <c r="C43" s="269"/>
      <c r="D43" s="270"/>
      <c r="E43" s="271"/>
      <c r="F43" s="67"/>
      <c r="G43" s="278"/>
      <c r="H43" s="139"/>
      <c r="I43" s="204"/>
      <c r="J43" s="204"/>
      <c r="K43" s="205"/>
      <c r="L43" s="280"/>
      <c r="M43" s="281"/>
      <c r="N43" s="281"/>
      <c r="O43" s="282"/>
      <c r="P43" s="286" t="s">
        <v>65</v>
      </c>
      <c r="Q43" s="287"/>
      <c r="R43" s="288"/>
      <c r="S43" s="56"/>
      <c r="T43" s="57"/>
      <c r="U43" s="57"/>
      <c r="V43" s="57"/>
      <c r="W43" s="57"/>
      <c r="X43" s="57"/>
      <c r="Y43" s="58"/>
      <c r="Z43" s="56"/>
      <c r="AA43" s="57"/>
      <c r="AB43" s="57"/>
      <c r="AC43" s="57"/>
      <c r="AD43" s="57"/>
      <c r="AE43" s="57"/>
      <c r="AF43" s="58"/>
      <c r="AG43" s="56"/>
      <c r="AH43" s="57"/>
      <c r="AI43" s="57"/>
      <c r="AJ43" s="57"/>
      <c r="AK43" s="57"/>
      <c r="AL43" s="57"/>
      <c r="AM43" s="58"/>
      <c r="AN43" s="56"/>
      <c r="AO43" s="57"/>
      <c r="AP43" s="57"/>
      <c r="AQ43" s="57"/>
      <c r="AR43" s="57"/>
      <c r="AS43" s="57"/>
      <c r="AT43" s="58"/>
      <c r="AU43" s="56"/>
      <c r="AV43" s="57"/>
      <c r="AW43" s="57"/>
      <c r="AX43" s="289"/>
      <c r="AY43" s="290"/>
      <c r="AZ43" s="291"/>
      <c r="BA43" s="292"/>
      <c r="BB43" s="293"/>
      <c r="BC43" s="294"/>
      <c r="BD43" s="294"/>
      <c r="BE43" s="294"/>
      <c r="BF43" s="295"/>
    </row>
    <row r="44" spans="2:58" ht="20.25" customHeight="1" x14ac:dyDescent="0.4">
      <c r="B44" s="189"/>
      <c r="C44" s="272"/>
      <c r="D44" s="273"/>
      <c r="E44" s="274"/>
      <c r="F44" s="59"/>
      <c r="G44" s="200"/>
      <c r="H44" s="203"/>
      <c r="I44" s="204"/>
      <c r="J44" s="204"/>
      <c r="K44" s="205"/>
      <c r="L44" s="209"/>
      <c r="M44" s="210"/>
      <c r="N44" s="210"/>
      <c r="O44" s="211"/>
      <c r="P44" s="255" t="s">
        <v>66</v>
      </c>
      <c r="Q44" s="256"/>
      <c r="R44" s="257"/>
      <c r="S44" s="60" t="str">
        <f>IF(S43="","",VLOOKUP(S43,#REF!,9,FALSE))</f>
        <v/>
      </c>
      <c r="T44" s="61" t="str">
        <f>IF(T43="","",VLOOKUP(T43,#REF!,9,FALSE))</f>
        <v/>
      </c>
      <c r="U44" s="61" t="str">
        <f>IF(U43="","",VLOOKUP(U43,#REF!,9,FALSE))</f>
        <v/>
      </c>
      <c r="V44" s="61" t="str">
        <f>IF(V43="","",VLOOKUP(V43,#REF!,9,FALSE))</f>
        <v/>
      </c>
      <c r="W44" s="61" t="str">
        <f>IF(W43="","",VLOOKUP(W43,#REF!,9,FALSE))</f>
        <v/>
      </c>
      <c r="X44" s="61" t="str">
        <f>IF(X43="","",VLOOKUP(X43,#REF!,9,FALSE))</f>
        <v/>
      </c>
      <c r="Y44" s="62" t="str">
        <f>IF(Y43="","",VLOOKUP(Y43,#REF!,9,FALSE))</f>
        <v/>
      </c>
      <c r="Z44" s="60" t="str">
        <f>IF(Z43="","",VLOOKUP(Z43,#REF!,9,FALSE))</f>
        <v/>
      </c>
      <c r="AA44" s="61" t="str">
        <f>IF(AA43="","",VLOOKUP(AA43,#REF!,9,FALSE))</f>
        <v/>
      </c>
      <c r="AB44" s="61" t="str">
        <f>IF(AB43="","",VLOOKUP(AB43,#REF!,9,FALSE))</f>
        <v/>
      </c>
      <c r="AC44" s="61" t="str">
        <f>IF(AC43="","",VLOOKUP(AC43,#REF!,9,FALSE))</f>
        <v/>
      </c>
      <c r="AD44" s="61" t="str">
        <f>IF(AD43="","",VLOOKUP(AD43,#REF!,9,FALSE))</f>
        <v/>
      </c>
      <c r="AE44" s="61" t="str">
        <f>IF(AE43="","",VLOOKUP(AE43,#REF!,9,FALSE))</f>
        <v/>
      </c>
      <c r="AF44" s="62" t="str">
        <f>IF(AF43="","",VLOOKUP(AF43,#REF!,9,FALSE))</f>
        <v/>
      </c>
      <c r="AG44" s="60" t="str">
        <f>IF(AG43="","",VLOOKUP(AG43,#REF!,9,FALSE))</f>
        <v/>
      </c>
      <c r="AH44" s="61" t="str">
        <f>IF(AH43="","",VLOOKUP(AH43,#REF!,9,FALSE))</f>
        <v/>
      </c>
      <c r="AI44" s="61" t="str">
        <f>IF(AI43="","",VLOOKUP(AI43,#REF!,9,FALSE))</f>
        <v/>
      </c>
      <c r="AJ44" s="61" t="str">
        <f>IF(AJ43="","",VLOOKUP(AJ43,#REF!,9,FALSE))</f>
        <v/>
      </c>
      <c r="AK44" s="61" t="str">
        <f>IF(AK43="","",VLOOKUP(AK43,#REF!,9,FALSE))</f>
        <v/>
      </c>
      <c r="AL44" s="61" t="str">
        <f>IF(AL43="","",VLOOKUP(AL43,#REF!,9,FALSE))</f>
        <v/>
      </c>
      <c r="AM44" s="62" t="str">
        <f>IF(AM43="","",VLOOKUP(AM43,#REF!,9,FALSE))</f>
        <v/>
      </c>
      <c r="AN44" s="60" t="str">
        <f>IF(AN43="","",VLOOKUP(AN43,#REF!,9,FALSE))</f>
        <v/>
      </c>
      <c r="AO44" s="61" t="str">
        <f>IF(AO43="","",VLOOKUP(AO43,#REF!,9,FALSE))</f>
        <v/>
      </c>
      <c r="AP44" s="61" t="str">
        <f>IF(AP43="","",VLOOKUP(AP43,#REF!,9,FALSE))</f>
        <v/>
      </c>
      <c r="AQ44" s="61" t="str">
        <f>IF(AQ43="","",VLOOKUP(AQ43,#REF!,9,FALSE))</f>
        <v/>
      </c>
      <c r="AR44" s="61" t="str">
        <f>IF(AR43="","",VLOOKUP(AR43,#REF!,9,FALSE))</f>
        <v/>
      </c>
      <c r="AS44" s="61" t="str">
        <f>IF(AS43="","",VLOOKUP(AS43,#REF!,9,FALSE))</f>
        <v/>
      </c>
      <c r="AT44" s="62" t="str">
        <f>IF(AT43="","",VLOOKUP(AT43,#REF!,9,FALSE))</f>
        <v/>
      </c>
      <c r="AU44" s="60" t="str">
        <f>IF(AU43="","",VLOOKUP(AU43,#REF!,9,FALSE))</f>
        <v/>
      </c>
      <c r="AV44" s="61" t="str">
        <f>IF(AV43="","",VLOOKUP(AV43,#REF!,9,FALSE))</f>
        <v/>
      </c>
      <c r="AW44" s="61" t="str">
        <f>IF(AW43="","",VLOOKUP(AW43,#REF!,9,FALSE))</f>
        <v/>
      </c>
      <c r="AX44" s="258">
        <f>IF($BB$3="４週",SUM(S44:AT44),IF($BB$3="暦月",SUM(S44:AW44),""))</f>
        <v>0</v>
      </c>
      <c r="AY44" s="259"/>
      <c r="AZ44" s="260">
        <f>IF($BB$3="４週",AX44/4,IF($BB$3="暦月",通所型サービス!AX44/(通所型サービス!$BB$8/7),""))</f>
        <v>0</v>
      </c>
      <c r="BA44" s="261"/>
      <c r="BB44" s="249"/>
      <c r="BC44" s="250"/>
      <c r="BD44" s="250"/>
      <c r="BE44" s="250"/>
      <c r="BF44" s="251"/>
    </row>
    <row r="45" spans="2:58" ht="20.25" customHeight="1" x14ac:dyDescent="0.4">
      <c r="B45" s="189"/>
      <c r="C45" s="275"/>
      <c r="D45" s="276"/>
      <c r="E45" s="277"/>
      <c r="F45" s="59">
        <f>C43</f>
        <v>0</v>
      </c>
      <c r="G45" s="279"/>
      <c r="H45" s="203"/>
      <c r="I45" s="204"/>
      <c r="J45" s="204"/>
      <c r="K45" s="205"/>
      <c r="L45" s="283"/>
      <c r="M45" s="284"/>
      <c r="N45" s="284"/>
      <c r="O45" s="285"/>
      <c r="P45" s="262" t="s">
        <v>67</v>
      </c>
      <c r="Q45" s="263"/>
      <c r="R45" s="264"/>
      <c r="S45" s="64" t="str">
        <f>IF(S43="","",VLOOKUP(S43,#REF!,19,FALSE))</f>
        <v/>
      </c>
      <c r="T45" s="65" t="str">
        <f>IF(T43="","",VLOOKUP(T43,#REF!,19,FALSE))</f>
        <v/>
      </c>
      <c r="U45" s="65" t="str">
        <f>IF(U43="","",VLOOKUP(U43,#REF!,19,FALSE))</f>
        <v/>
      </c>
      <c r="V45" s="65" t="str">
        <f>IF(V43="","",VLOOKUP(V43,#REF!,19,FALSE))</f>
        <v/>
      </c>
      <c r="W45" s="65" t="str">
        <f>IF(W43="","",VLOOKUP(W43,#REF!,19,FALSE))</f>
        <v/>
      </c>
      <c r="X45" s="65" t="str">
        <f>IF(X43="","",VLOOKUP(X43,#REF!,19,FALSE))</f>
        <v/>
      </c>
      <c r="Y45" s="66" t="str">
        <f>IF(Y43="","",VLOOKUP(Y43,#REF!,19,FALSE))</f>
        <v/>
      </c>
      <c r="Z45" s="64" t="str">
        <f>IF(Z43="","",VLOOKUP(Z43,#REF!,19,FALSE))</f>
        <v/>
      </c>
      <c r="AA45" s="65" t="str">
        <f>IF(AA43="","",VLOOKUP(AA43,#REF!,19,FALSE))</f>
        <v/>
      </c>
      <c r="AB45" s="65" t="str">
        <f>IF(AB43="","",VLOOKUP(AB43,#REF!,19,FALSE))</f>
        <v/>
      </c>
      <c r="AC45" s="65" t="str">
        <f>IF(AC43="","",VLOOKUP(AC43,#REF!,19,FALSE))</f>
        <v/>
      </c>
      <c r="AD45" s="65" t="str">
        <f>IF(AD43="","",VLOOKUP(AD43,#REF!,19,FALSE))</f>
        <v/>
      </c>
      <c r="AE45" s="65" t="str">
        <f>IF(AE43="","",VLOOKUP(AE43,#REF!,19,FALSE))</f>
        <v/>
      </c>
      <c r="AF45" s="66" t="str">
        <f>IF(AF43="","",VLOOKUP(AF43,#REF!,19,FALSE))</f>
        <v/>
      </c>
      <c r="AG45" s="64" t="str">
        <f>IF(AG43="","",VLOOKUP(AG43,#REF!,19,FALSE))</f>
        <v/>
      </c>
      <c r="AH45" s="65" t="str">
        <f>IF(AH43="","",VLOOKUP(AH43,#REF!,19,FALSE))</f>
        <v/>
      </c>
      <c r="AI45" s="65" t="str">
        <f>IF(AI43="","",VLOOKUP(AI43,#REF!,19,FALSE))</f>
        <v/>
      </c>
      <c r="AJ45" s="65" t="str">
        <f>IF(AJ43="","",VLOOKUP(AJ43,#REF!,19,FALSE))</f>
        <v/>
      </c>
      <c r="AK45" s="65" t="str">
        <f>IF(AK43="","",VLOOKUP(AK43,#REF!,19,FALSE))</f>
        <v/>
      </c>
      <c r="AL45" s="65" t="str">
        <f>IF(AL43="","",VLOOKUP(AL43,#REF!,19,FALSE))</f>
        <v/>
      </c>
      <c r="AM45" s="66" t="str">
        <f>IF(AM43="","",VLOOKUP(AM43,#REF!,19,FALSE))</f>
        <v/>
      </c>
      <c r="AN45" s="64" t="str">
        <f>IF(AN43="","",VLOOKUP(AN43,#REF!,19,FALSE))</f>
        <v/>
      </c>
      <c r="AO45" s="65" t="str">
        <f>IF(AO43="","",VLOOKUP(AO43,#REF!,19,FALSE))</f>
        <v/>
      </c>
      <c r="AP45" s="65" t="str">
        <f>IF(AP43="","",VLOOKUP(AP43,#REF!,19,FALSE))</f>
        <v/>
      </c>
      <c r="AQ45" s="65" t="str">
        <f>IF(AQ43="","",VLOOKUP(AQ43,#REF!,19,FALSE))</f>
        <v/>
      </c>
      <c r="AR45" s="65" t="str">
        <f>IF(AR43="","",VLOOKUP(AR43,#REF!,19,FALSE))</f>
        <v/>
      </c>
      <c r="AS45" s="65" t="str">
        <f>IF(AS43="","",VLOOKUP(AS43,#REF!,19,FALSE))</f>
        <v/>
      </c>
      <c r="AT45" s="66" t="str">
        <f>IF(AT43="","",VLOOKUP(AT43,#REF!,19,FALSE))</f>
        <v/>
      </c>
      <c r="AU45" s="64" t="str">
        <f>IF(AU43="","",VLOOKUP(AU43,#REF!,19,FALSE))</f>
        <v/>
      </c>
      <c r="AV45" s="65" t="str">
        <f>IF(AV43="","",VLOOKUP(AV43,#REF!,19,FALSE))</f>
        <v/>
      </c>
      <c r="AW45" s="65" t="str">
        <f>IF(AW43="","",VLOOKUP(AW43,#REF!,19,FALSE))</f>
        <v/>
      </c>
      <c r="AX45" s="265">
        <f>IF($BB$3="４週",SUM(S45:AT45),IF($BB$3="暦月",SUM(S45:AW45),""))</f>
        <v>0</v>
      </c>
      <c r="AY45" s="266"/>
      <c r="AZ45" s="267">
        <f>IF($BB$3="４週",AX45/4,IF($BB$3="暦月",通所型サービス!AX45/(通所型サービス!$BB$8/7),""))</f>
        <v>0</v>
      </c>
      <c r="BA45" s="268"/>
      <c r="BB45" s="252"/>
      <c r="BC45" s="253"/>
      <c r="BD45" s="253"/>
      <c r="BE45" s="253"/>
      <c r="BF45" s="254"/>
    </row>
    <row r="46" spans="2:58" ht="20.25" customHeight="1" x14ac:dyDescent="0.4">
      <c r="B46" s="189">
        <f>B43+1</f>
        <v>9</v>
      </c>
      <c r="C46" s="269"/>
      <c r="D46" s="270"/>
      <c r="E46" s="271"/>
      <c r="F46" s="67"/>
      <c r="G46" s="278"/>
      <c r="H46" s="139"/>
      <c r="I46" s="204"/>
      <c r="J46" s="204"/>
      <c r="K46" s="205"/>
      <c r="L46" s="280"/>
      <c r="M46" s="281"/>
      <c r="N46" s="281"/>
      <c r="O46" s="282"/>
      <c r="P46" s="286" t="s">
        <v>65</v>
      </c>
      <c r="Q46" s="287"/>
      <c r="R46" s="288"/>
      <c r="S46" s="56"/>
      <c r="T46" s="57"/>
      <c r="U46" s="57"/>
      <c r="V46" s="57"/>
      <c r="W46" s="57"/>
      <c r="X46" s="57"/>
      <c r="Y46" s="58"/>
      <c r="Z46" s="56"/>
      <c r="AA46" s="57"/>
      <c r="AB46" s="57"/>
      <c r="AC46" s="57"/>
      <c r="AD46" s="57"/>
      <c r="AE46" s="57"/>
      <c r="AF46" s="58"/>
      <c r="AG46" s="56"/>
      <c r="AH46" s="57"/>
      <c r="AI46" s="57"/>
      <c r="AJ46" s="57"/>
      <c r="AK46" s="57"/>
      <c r="AL46" s="57"/>
      <c r="AM46" s="58"/>
      <c r="AN46" s="56"/>
      <c r="AO46" s="57"/>
      <c r="AP46" s="57"/>
      <c r="AQ46" s="57"/>
      <c r="AR46" s="57"/>
      <c r="AS46" s="57"/>
      <c r="AT46" s="58"/>
      <c r="AU46" s="56"/>
      <c r="AV46" s="57"/>
      <c r="AW46" s="57"/>
      <c r="AX46" s="289"/>
      <c r="AY46" s="290"/>
      <c r="AZ46" s="291"/>
      <c r="BA46" s="292"/>
      <c r="BB46" s="293"/>
      <c r="BC46" s="294"/>
      <c r="BD46" s="294"/>
      <c r="BE46" s="294"/>
      <c r="BF46" s="295"/>
    </row>
    <row r="47" spans="2:58" ht="20.25" customHeight="1" x14ac:dyDescent="0.4">
      <c r="B47" s="189"/>
      <c r="C47" s="272"/>
      <c r="D47" s="273"/>
      <c r="E47" s="274"/>
      <c r="F47" s="59"/>
      <c r="G47" s="200"/>
      <c r="H47" s="203"/>
      <c r="I47" s="204"/>
      <c r="J47" s="204"/>
      <c r="K47" s="205"/>
      <c r="L47" s="209"/>
      <c r="M47" s="210"/>
      <c r="N47" s="210"/>
      <c r="O47" s="211"/>
      <c r="P47" s="255" t="s">
        <v>66</v>
      </c>
      <c r="Q47" s="256"/>
      <c r="R47" s="257"/>
      <c r="S47" s="60" t="str">
        <f>IF(S46="","",VLOOKUP(S46,#REF!,9,FALSE))</f>
        <v/>
      </c>
      <c r="T47" s="61" t="str">
        <f>IF(T46="","",VLOOKUP(T46,#REF!,9,FALSE))</f>
        <v/>
      </c>
      <c r="U47" s="61" t="str">
        <f>IF(U46="","",VLOOKUP(U46,#REF!,9,FALSE))</f>
        <v/>
      </c>
      <c r="V47" s="61" t="str">
        <f>IF(V46="","",VLOOKUP(V46,#REF!,9,FALSE))</f>
        <v/>
      </c>
      <c r="W47" s="61" t="str">
        <f>IF(W46="","",VLOOKUP(W46,#REF!,9,FALSE))</f>
        <v/>
      </c>
      <c r="X47" s="61" t="str">
        <f>IF(X46="","",VLOOKUP(X46,#REF!,9,FALSE))</f>
        <v/>
      </c>
      <c r="Y47" s="62" t="str">
        <f>IF(Y46="","",VLOOKUP(Y46,#REF!,9,FALSE))</f>
        <v/>
      </c>
      <c r="Z47" s="60" t="str">
        <f>IF(Z46="","",VLOOKUP(Z46,#REF!,9,FALSE))</f>
        <v/>
      </c>
      <c r="AA47" s="61" t="str">
        <f>IF(AA46="","",VLOOKUP(AA46,#REF!,9,FALSE))</f>
        <v/>
      </c>
      <c r="AB47" s="61" t="str">
        <f>IF(AB46="","",VLOOKUP(AB46,#REF!,9,FALSE))</f>
        <v/>
      </c>
      <c r="AC47" s="61" t="str">
        <f>IF(AC46="","",VLOOKUP(AC46,#REF!,9,FALSE))</f>
        <v/>
      </c>
      <c r="AD47" s="61" t="str">
        <f>IF(AD46="","",VLOOKUP(AD46,#REF!,9,FALSE))</f>
        <v/>
      </c>
      <c r="AE47" s="61" t="str">
        <f>IF(AE46="","",VLOOKUP(AE46,#REF!,9,FALSE))</f>
        <v/>
      </c>
      <c r="AF47" s="62" t="str">
        <f>IF(AF46="","",VLOOKUP(AF46,#REF!,9,FALSE))</f>
        <v/>
      </c>
      <c r="AG47" s="60" t="str">
        <f>IF(AG46="","",VLOOKUP(AG46,#REF!,9,FALSE))</f>
        <v/>
      </c>
      <c r="AH47" s="61" t="str">
        <f>IF(AH46="","",VLOOKUP(AH46,#REF!,9,FALSE))</f>
        <v/>
      </c>
      <c r="AI47" s="61" t="str">
        <f>IF(AI46="","",VLOOKUP(AI46,#REF!,9,FALSE))</f>
        <v/>
      </c>
      <c r="AJ47" s="61" t="str">
        <f>IF(AJ46="","",VLOOKUP(AJ46,#REF!,9,FALSE))</f>
        <v/>
      </c>
      <c r="AK47" s="61" t="str">
        <f>IF(AK46="","",VLOOKUP(AK46,#REF!,9,FALSE))</f>
        <v/>
      </c>
      <c r="AL47" s="61" t="str">
        <f>IF(AL46="","",VLOOKUP(AL46,#REF!,9,FALSE))</f>
        <v/>
      </c>
      <c r="AM47" s="62" t="str">
        <f>IF(AM46="","",VLOOKUP(AM46,#REF!,9,FALSE))</f>
        <v/>
      </c>
      <c r="AN47" s="60" t="str">
        <f>IF(AN46="","",VLOOKUP(AN46,#REF!,9,FALSE))</f>
        <v/>
      </c>
      <c r="AO47" s="61" t="str">
        <f>IF(AO46="","",VLOOKUP(AO46,#REF!,9,FALSE))</f>
        <v/>
      </c>
      <c r="AP47" s="61" t="str">
        <f>IF(AP46="","",VLOOKUP(AP46,#REF!,9,FALSE))</f>
        <v/>
      </c>
      <c r="AQ47" s="61" t="str">
        <f>IF(AQ46="","",VLOOKUP(AQ46,#REF!,9,FALSE))</f>
        <v/>
      </c>
      <c r="AR47" s="61" t="str">
        <f>IF(AR46="","",VLOOKUP(AR46,#REF!,9,FALSE))</f>
        <v/>
      </c>
      <c r="AS47" s="61" t="str">
        <f>IF(AS46="","",VLOOKUP(AS46,#REF!,9,FALSE))</f>
        <v/>
      </c>
      <c r="AT47" s="62" t="str">
        <f>IF(AT46="","",VLOOKUP(AT46,#REF!,9,FALSE))</f>
        <v/>
      </c>
      <c r="AU47" s="60" t="str">
        <f>IF(AU46="","",VLOOKUP(AU46,#REF!,9,FALSE))</f>
        <v/>
      </c>
      <c r="AV47" s="61" t="str">
        <f>IF(AV46="","",VLOOKUP(AV46,#REF!,9,FALSE))</f>
        <v/>
      </c>
      <c r="AW47" s="61" t="str">
        <f>IF(AW46="","",VLOOKUP(AW46,#REF!,9,FALSE))</f>
        <v/>
      </c>
      <c r="AX47" s="258">
        <f>IF($BB$3="４週",SUM(S47:AT47),IF($BB$3="暦月",SUM(S47:AW47),""))</f>
        <v>0</v>
      </c>
      <c r="AY47" s="259"/>
      <c r="AZ47" s="260">
        <f>IF($BB$3="４週",AX47/4,IF($BB$3="暦月",通所型サービス!AX47/(通所型サービス!$BB$8/7),""))</f>
        <v>0</v>
      </c>
      <c r="BA47" s="261"/>
      <c r="BB47" s="249"/>
      <c r="BC47" s="250"/>
      <c r="BD47" s="250"/>
      <c r="BE47" s="250"/>
      <c r="BF47" s="251"/>
    </row>
    <row r="48" spans="2:58" ht="20.25" customHeight="1" x14ac:dyDescent="0.4">
      <c r="B48" s="189"/>
      <c r="C48" s="275"/>
      <c r="D48" s="276"/>
      <c r="E48" s="277"/>
      <c r="F48" s="59">
        <f>C46</f>
        <v>0</v>
      </c>
      <c r="G48" s="279"/>
      <c r="H48" s="203"/>
      <c r="I48" s="204"/>
      <c r="J48" s="204"/>
      <c r="K48" s="205"/>
      <c r="L48" s="283"/>
      <c r="M48" s="284"/>
      <c r="N48" s="284"/>
      <c r="O48" s="285"/>
      <c r="P48" s="262" t="s">
        <v>67</v>
      </c>
      <c r="Q48" s="263"/>
      <c r="R48" s="264"/>
      <c r="S48" s="64" t="str">
        <f>IF(S46="","",VLOOKUP(S46,#REF!,19,FALSE))</f>
        <v/>
      </c>
      <c r="T48" s="65" t="str">
        <f>IF(T46="","",VLOOKUP(T46,#REF!,19,FALSE))</f>
        <v/>
      </c>
      <c r="U48" s="65" t="str">
        <f>IF(U46="","",VLOOKUP(U46,#REF!,19,FALSE))</f>
        <v/>
      </c>
      <c r="V48" s="65" t="str">
        <f>IF(V46="","",VLOOKUP(V46,#REF!,19,FALSE))</f>
        <v/>
      </c>
      <c r="W48" s="65" t="str">
        <f>IF(W46="","",VLOOKUP(W46,#REF!,19,FALSE))</f>
        <v/>
      </c>
      <c r="X48" s="65" t="str">
        <f>IF(X46="","",VLOOKUP(X46,#REF!,19,FALSE))</f>
        <v/>
      </c>
      <c r="Y48" s="66" t="str">
        <f>IF(Y46="","",VLOOKUP(Y46,#REF!,19,FALSE))</f>
        <v/>
      </c>
      <c r="Z48" s="64" t="str">
        <f>IF(Z46="","",VLOOKUP(Z46,#REF!,19,FALSE))</f>
        <v/>
      </c>
      <c r="AA48" s="65" t="str">
        <f>IF(AA46="","",VLOOKUP(AA46,#REF!,19,FALSE))</f>
        <v/>
      </c>
      <c r="AB48" s="65" t="str">
        <f>IF(AB46="","",VLOOKUP(AB46,#REF!,19,FALSE))</f>
        <v/>
      </c>
      <c r="AC48" s="65" t="str">
        <f>IF(AC46="","",VLOOKUP(AC46,#REF!,19,FALSE))</f>
        <v/>
      </c>
      <c r="AD48" s="65" t="str">
        <f>IF(AD46="","",VLOOKUP(AD46,#REF!,19,FALSE))</f>
        <v/>
      </c>
      <c r="AE48" s="65" t="str">
        <f>IF(AE46="","",VLOOKUP(AE46,#REF!,19,FALSE))</f>
        <v/>
      </c>
      <c r="AF48" s="66" t="str">
        <f>IF(AF46="","",VLOOKUP(AF46,#REF!,19,FALSE))</f>
        <v/>
      </c>
      <c r="AG48" s="64" t="str">
        <f>IF(AG46="","",VLOOKUP(AG46,#REF!,19,FALSE))</f>
        <v/>
      </c>
      <c r="AH48" s="65" t="str">
        <f>IF(AH46="","",VLOOKUP(AH46,#REF!,19,FALSE))</f>
        <v/>
      </c>
      <c r="AI48" s="65" t="str">
        <f>IF(AI46="","",VLOOKUP(AI46,#REF!,19,FALSE))</f>
        <v/>
      </c>
      <c r="AJ48" s="65" t="str">
        <f>IF(AJ46="","",VLOOKUP(AJ46,#REF!,19,FALSE))</f>
        <v/>
      </c>
      <c r="AK48" s="65" t="str">
        <f>IF(AK46="","",VLOOKUP(AK46,#REF!,19,FALSE))</f>
        <v/>
      </c>
      <c r="AL48" s="65" t="str">
        <f>IF(AL46="","",VLOOKUP(AL46,#REF!,19,FALSE))</f>
        <v/>
      </c>
      <c r="AM48" s="66" t="str">
        <f>IF(AM46="","",VLOOKUP(AM46,#REF!,19,FALSE))</f>
        <v/>
      </c>
      <c r="AN48" s="64" t="str">
        <f>IF(AN46="","",VLOOKUP(AN46,#REF!,19,FALSE))</f>
        <v/>
      </c>
      <c r="AO48" s="65" t="str">
        <f>IF(AO46="","",VLOOKUP(AO46,#REF!,19,FALSE))</f>
        <v/>
      </c>
      <c r="AP48" s="65" t="str">
        <f>IF(AP46="","",VLOOKUP(AP46,#REF!,19,FALSE))</f>
        <v/>
      </c>
      <c r="AQ48" s="65" t="str">
        <f>IF(AQ46="","",VLOOKUP(AQ46,#REF!,19,FALSE))</f>
        <v/>
      </c>
      <c r="AR48" s="65" t="str">
        <f>IF(AR46="","",VLOOKUP(AR46,#REF!,19,FALSE))</f>
        <v/>
      </c>
      <c r="AS48" s="65" t="str">
        <f>IF(AS46="","",VLOOKUP(AS46,#REF!,19,FALSE))</f>
        <v/>
      </c>
      <c r="AT48" s="66" t="str">
        <f>IF(AT46="","",VLOOKUP(AT46,#REF!,19,FALSE))</f>
        <v/>
      </c>
      <c r="AU48" s="64" t="str">
        <f>IF(AU46="","",VLOOKUP(AU46,#REF!,19,FALSE))</f>
        <v/>
      </c>
      <c r="AV48" s="65" t="str">
        <f>IF(AV46="","",VLOOKUP(AV46,#REF!,19,FALSE))</f>
        <v/>
      </c>
      <c r="AW48" s="65" t="str">
        <f>IF(AW46="","",VLOOKUP(AW46,#REF!,19,FALSE))</f>
        <v/>
      </c>
      <c r="AX48" s="265">
        <f>IF($BB$3="４週",SUM(S48:AT48),IF($BB$3="暦月",SUM(S48:AW48),""))</f>
        <v>0</v>
      </c>
      <c r="AY48" s="266"/>
      <c r="AZ48" s="267">
        <f>IF($BB$3="４週",AX48/4,IF($BB$3="暦月",通所型サービス!AX48/(通所型サービス!$BB$8/7),""))</f>
        <v>0</v>
      </c>
      <c r="BA48" s="268"/>
      <c r="BB48" s="252"/>
      <c r="BC48" s="253"/>
      <c r="BD48" s="253"/>
      <c r="BE48" s="253"/>
      <c r="BF48" s="254"/>
    </row>
    <row r="49" spans="2:58" ht="20.25" customHeight="1" x14ac:dyDescent="0.4">
      <c r="B49" s="189">
        <f>B46+1</f>
        <v>10</v>
      </c>
      <c r="C49" s="269"/>
      <c r="D49" s="270"/>
      <c r="E49" s="271"/>
      <c r="F49" s="67"/>
      <c r="G49" s="278"/>
      <c r="H49" s="139"/>
      <c r="I49" s="204"/>
      <c r="J49" s="204"/>
      <c r="K49" s="205"/>
      <c r="L49" s="280"/>
      <c r="M49" s="281"/>
      <c r="N49" s="281"/>
      <c r="O49" s="282"/>
      <c r="P49" s="286" t="s">
        <v>65</v>
      </c>
      <c r="Q49" s="287"/>
      <c r="R49" s="288"/>
      <c r="S49" s="56"/>
      <c r="T49" s="57"/>
      <c r="U49" s="57"/>
      <c r="V49" s="57"/>
      <c r="W49" s="57"/>
      <c r="X49" s="57"/>
      <c r="Y49" s="58"/>
      <c r="Z49" s="56"/>
      <c r="AA49" s="57"/>
      <c r="AB49" s="57"/>
      <c r="AC49" s="57"/>
      <c r="AD49" s="57"/>
      <c r="AE49" s="57"/>
      <c r="AF49" s="58"/>
      <c r="AG49" s="56"/>
      <c r="AH49" s="57"/>
      <c r="AI49" s="57"/>
      <c r="AJ49" s="57"/>
      <c r="AK49" s="57"/>
      <c r="AL49" s="57"/>
      <c r="AM49" s="58"/>
      <c r="AN49" s="56"/>
      <c r="AO49" s="57"/>
      <c r="AP49" s="57"/>
      <c r="AQ49" s="57"/>
      <c r="AR49" s="57"/>
      <c r="AS49" s="57"/>
      <c r="AT49" s="58"/>
      <c r="AU49" s="56"/>
      <c r="AV49" s="57"/>
      <c r="AW49" s="57"/>
      <c r="AX49" s="289"/>
      <c r="AY49" s="290"/>
      <c r="AZ49" s="291"/>
      <c r="BA49" s="292"/>
      <c r="BB49" s="293"/>
      <c r="BC49" s="294"/>
      <c r="BD49" s="294"/>
      <c r="BE49" s="294"/>
      <c r="BF49" s="295"/>
    </row>
    <row r="50" spans="2:58" ht="20.25" customHeight="1" x14ac:dyDescent="0.4">
      <c r="B50" s="189"/>
      <c r="C50" s="272"/>
      <c r="D50" s="273"/>
      <c r="E50" s="274"/>
      <c r="F50" s="59"/>
      <c r="G50" s="200"/>
      <c r="H50" s="203"/>
      <c r="I50" s="204"/>
      <c r="J50" s="204"/>
      <c r="K50" s="205"/>
      <c r="L50" s="209"/>
      <c r="M50" s="210"/>
      <c r="N50" s="210"/>
      <c r="O50" s="211"/>
      <c r="P50" s="255" t="s">
        <v>66</v>
      </c>
      <c r="Q50" s="256"/>
      <c r="R50" s="257"/>
      <c r="S50" s="60" t="str">
        <f>IF(S49="","",VLOOKUP(S49,#REF!,9,FALSE))</f>
        <v/>
      </c>
      <c r="T50" s="61" t="str">
        <f>IF(T49="","",VLOOKUP(T49,#REF!,9,FALSE))</f>
        <v/>
      </c>
      <c r="U50" s="61" t="str">
        <f>IF(U49="","",VLOOKUP(U49,#REF!,9,FALSE))</f>
        <v/>
      </c>
      <c r="V50" s="61" t="str">
        <f>IF(V49="","",VLOOKUP(V49,#REF!,9,FALSE))</f>
        <v/>
      </c>
      <c r="W50" s="61" t="str">
        <f>IF(W49="","",VLOOKUP(W49,#REF!,9,FALSE))</f>
        <v/>
      </c>
      <c r="X50" s="61" t="str">
        <f>IF(X49="","",VLOOKUP(X49,#REF!,9,FALSE))</f>
        <v/>
      </c>
      <c r="Y50" s="62" t="str">
        <f>IF(Y49="","",VLOOKUP(Y49,#REF!,9,FALSE))</f>
        <v/>
      </c>
      <c r="Z50" s="60" t="str">
        <f>IF(Z49="","",VLOOKUP(Z49,#REF!,9,FALSE))</f>
        <v/>
      </c>
      <c r="AA50" s="61" t="str">
        <f>IF(AA49="","",VLOOKUP(AA49,#REF!,9,FALSE))</f>
        <v/>
      </c>
      <c r="AB50" s="61" t="str">
        <f>IF(AB49="","",VLOOKUP(AB49,#REF!,9,FALSE))</f>
        <v/>
      </c>
      <c r="AC50" s="61" t="str">
        <f>IF(AC49="","",VLOOKUP(AC49,#REF!,9,FALSE))</f>
        <v/>
      </c>
      <c r="AD50" s="61" t="str">
        <f>IF(AD49="","",VLOOKUP(AD49,#REF!,9,FALSE))</f>
        <v/>
      </c>
      <c r="AE50" s="61" t="str">
        <f>IF(AE49="","",VLOOKUP(AE49,#REF!,9,FALSE))</f>
        <v/>
      </c>
      <c r="AF50" s="62" t="str">
        <f>IF(AF49="","",VLOOKUP(AF49,#REF!,9,FALSE))</f>
        <v/>
      </c>
      <c r="AG50" s="60" t="str">
        <f>IF(AG49="","",VLOOKUP(AG49,#REF!,9,FALSE))</f>
        <v/>
      </c>
      <c r="AH50" s="61" t="str">
        <f>IF(AH49="","",VLOOKUP(AH49,#REF!,9,FALSE))</f>
        <v/>
      </c>
      <c r="AI50" s="61" t="str">
        <f>IF(AI49="","",VLOOKUP(AI49,#REF!,9,FALSE))</f>
        <v/>
      </c>
      <c r="AJ50" s="61" t="str">
        <f>IF(AJ49="","",VLOOKUP(AJ49,#REF!,9,FALSE))</f>
        <v/>
      </c>
      <c r="AK50" s="61" t="str">
        <f>IF(AK49="","",VLOOKUP(AK49,#REF!,9,FALSE))</f>
        <v/>
      </c>
      <c r="AL50" s="61" t="str">
        <f>IF(AL49="","",VLOOKUP(AL49,#REF!,9,FALSE))</f>
        <v/>
      </c>
      <c r="AM50" s="62" t="str">
        <f>IF(AM49="","",VLOOKUP(AM49,#REF!,9,FALSE))</f>
        <v/>
      </c>
      <c r="AN50" s="60" t="str">
        <f>IF(AN49="","",VLOOKUP(AN49,#REF!,9,FALSE))</f>
        <v/>
      </c>
      <c r="AO50" s="61" t="str">
        <f>IF(AO49="","",VLOOKUP(AO49,#REF!,9,FALSE))</f>
        <v/>
      </c>
      <c r="AP50" s="61" t="str">
        <f>IF(AP49="","",VLOOKUP(AP49,#REF!,9,FALSE))</f>
        <v/>
      </c>
      <c r="AQ50" s="61" t="str">
        <f>IF(AQ49="","",VLOOKUP(AQ49,#REF!,9,FALSE))</f>
        <v/>
      </c>
      <c r="AR50" s="61" t="str">
        <f>IF(AR49="","",VLOOKUP(AR49,#REF!,9,FALSE))</f>
        <v/>
      </c>
      <c r="AS50" s="61" t="str">
        <f>IF(AS49="","",VLOOKUP(AS49,#REF!,9,FALSE))</f>
        <v/>
      </c>
      <c r="AT50" s="62" t="str">
        <f>IF(AT49="","",VLOOKUP(AT49,#REF!,9,FALSE))</f>
        <v/>
      </c>
      <c r="AU50" s="60" t="str">
        <f>IF(AU49="","",VLOOKUP(AU49,#REF!,9,FALSE))</f>
        <v/>
      </c>
      <c r="AV50" s="61" t="str">
        <f>IF(AV49="","",VLOOKUP(AV49,#REF!,9,FALSE))</f>
        <v/>
      </c>
      <c r="AW50" s="61" t="str">
        <f>IF(AW49="","",VLOOKUP(AW49,#REF!,9,FALSE))</f>
        <v/>
      </c>
      <c r="AX50" s="258">
        <f>IF($BB$3="４週",SUM(S50:AT50),IF($BB$3="暦月",SUM(S50:AW50),""))</f>
        <v>0</v>
      </c>
      <c r="AY50" s="259"/>
      <c r="AZ50" s="260">
        <f>IF($BB$3="４週",AX50/4,IF($BB$3="暦月",通所型サービス!AX50/(通所型サービス!$BB$8/7),""))</f>
        <v>0</v>
      </c>
      <c r="BA50" s="261"/>
      <c r="BB50" s="249"/>
      <c r="BC50" s="250"/>
      <c r="BD50" s="250"/>
      <c r="BE50" s="250"/>
      <c r="BF50" s="251"/>
    </row>
    <row r="51" spans="2:58" ht="20.25" customHeight="1" x14ac:dyDescent="0.4">
      <c r="B51" s="189"/>
      <c r="C51" s="275"/>
      <c r="D51" s="276"/>
      <c r="E51" s="277"/>
      <c r="F51" s="59">
        <f>C49</f>
        <v>0</v>
      </c>
      <c r="G51" s="279"/>
      <c r="H51" s="203"/>
      <c r="I51" s="204"/>
      <c r="J51" s="204"/>
      <c r="K51" s="205"/>
      <c r="L51" s="283"/>
      <c r="M51" s="284"/>
      <c r="N51" s="284"/>
      <c r="O51" s="285"/>
      <c r="P51" s="262" t="s">
        <v>67</v>
      </c>
      <c r="Q51" s="263"/>
      <c r="R51" s="264"/>
      <c r="S51" s="64" t="str">
        <f>IF(S49="","",VLOOKUP(S49,#REF!,19,FALSE))</f>
        <v/>
      </c>
      <c r="T51" s="65" t="str">
        <f>IF(T49="","",VLOOKUP(T49,#REF!,19,FALSE))</f>
        <v/>
      </c>
      <c r="U51" s="65" t="str">
        <f>IF(U49="","",VLOOKUP(U49,#REF!,19,FALSE))</f>
        <v/>
      </c>
      <c r="V51" s="65" t="str">
        <f>IF(V49="","",VLOOKUP(V49,#REF!,19,FALSE))</f>
        <v/>
      </c>
      <c r="W51" s="65" t="str">
        <f>IF(W49="","",VLOOKUP(W49,#REF!,19,FALSE))</f>
        <v/>
      </c>
      <c r="X51" s="65" t="str">
        <f>IF(X49="","",VLOOKUP(X49,#REF!,19,FALSE))</f>
        <v/>
      </c>
      <c r="Y51" s="66" t="str">
        <f>IF(Y49="","",VLOOKUP(Y49,#REF!,19,FALSE))</f>
        <v/>
      </c>
      <c r="Z51" s="64" t="str">
        <f>IF(Z49="","",VLOOKUP(Z49,#REF!,19,FALSE))</f>
        <v/>
      </c>
      <c r="AA51" s="65" t="str">
        <f>IF(AA49="","",VLOOKUP(AA49,#REF!,19,FALSE))</f>
        <v/>
      </c>
      <c r="AB51" s="65" t="str">
        <f>IF(AB49="","",VLOOKUP(AB49,#REF!,19,FALSE))</f>
        <v/>
      </c>
      <c r="AC51" s="65" t="str">
        <f>IF(AC49="","",VLOOKUP(AC49,#REF!,19,FALSE))</f>
        <v/>
      </c>
      <c r="AD51" s="65" t="str">
        <f>IF(AD49="","",VLOOKUP(AD49,#REF!,19,FALSE))</f>
        <v/>
      </c>
      <c r="AE51" s="65" t="str">
        <f>IF(AE49="","",VLOOKUP(AE49,#REF!,19,FALSE))</f>
        <v/>
      </c>
      <c r="AF51" s="66" t="str">
        <f>IF(AF49="","",VLOOKUP(AF49,#REF!,19,FALSE))</f>
        <v/>
      </c>
      <c r="AG51" s="64" t="str">
        <f>IF(AG49="","",VLOOKUP(AG49,#REF!,19,FALSE))</f>
        <v/>
      </c>
      <c r="AH51" s="65" t="str">
        <f>IF(AH49="","",VLOOKUP(AH49,#REF!,19,FALSE))</f>
        <v/>
      </c>
      <c r="AI51" s="65" t="str">
        <f>IF(AI49="","",VLOOKUP(AI49,#REF!,19,FALSE))</f>
        <v/>
      </c>
      <c r="AJ51" s="65" t="str">
        <f>IF(AJ49="","",VLOOKUP(AJ49,#REF!,19,FALSE))</f>
        <v/>
      </c>
      <c r="AK51" s="65" t="str">
        <f>IF(AK49="","",VLOOKUP(AK49,#REF!,19,FALSE))</f>
        <v/>
      </c>
      <c r="AL51" s="65" t="str">
        <f>IF(AL49="","",VLOOKUP(AL49,#REF!,19,FALSE))</f>
        <v/>
      </c>
      <c r="AM51" s="66" t="str">
        <f>IF(AM49="","",VLOOKUP(AM49,#REF!,19,FALSE))</f>
        <v/>
      </c>
      <c r="AN51" s="64" t="str">
        <f>IF(AN49="","",VLOOKUP(AN49,#REF!,19,FALSE))</f>
        <v/>
      </c>
      <c r="AO51" s="65" t="str">
        <f>IF(AO49="","",VLOOKUP(AO49,#REF!,19,FALSE))</f>
        <v/>
      </c>
      <c r="AP51" s="65" t="str">
        <f>IF(AP49="","",VLOOKUP(AP49,#REF!,19,FALSE))</f>
        <v/>
      </c>
      <c r="AQ51" s="65" t="str">
        <f>IF(AQ49="","",VLOOKUP(AQ49,#REF!,19,FALSE))</f>
        <v/>
      </c>
      <c r="AR51" s="65" t="str">
        <f>IF(AR49="","",VLOOKUP(AR49,#REF!,19,FALSE))</f>
        <v/>
      </c>
      <c r="AS51" s="65" t="str">
        <f>IF(AS49="","",VLOOKUP(AS49,#REF!,19,FALSE))</f>
        <v/>
      </c>
      <c r="AT51" s="66" t="str">
        <f>IF(AT49="","",VLOOKUP(AT49,#REF!,19,FALSE))</f>
        <v/>
      </c>
      <c r="AU51" s="64" t="str">
        <f>IF(AU49="","",VLOOKUP(AU49,#REF!,19,FALSE))</f>
        <v/>
      </c>
      <c r="AV51" s="65" t="str">
        <f>IF(AV49="","",VLOOKUP(AV49,#REF!,19,FALSE))</f>
        <v/>
      </c>
      <c r="AW51" s="65" t="str">
        <f>IF(AW49="","",VLOOKUP(AW49,#REF!,19,FALSE))</f>
        <v/>
      </c>
      <c r="AX51" s="265">
        <f>IF($BB$3="４週",SUM(S51:AT51),IF($BB$3="暦月",SUM(S51:AW51),""))</f>
        <v>0</v>
      </c>
      <c r="AY51" s="266"/>
      <c r="AZ51" s="267">
        <f>IF($BB$3="４週",AX51/4,IF($BB$3="暦月",通所型サービス!AX51/(通所型サービス!$BB$8/7),""))</f>
        <v>0</v>
      </c>
      <c r="BA51" s="268"/>
      <c r="BB51" s="252"/>
      <c r="BC51" s="253"/>
      <c r="BD51" s="253"/>
      <c r="BE51" s="253"/>
      <c r="BF51" s="254"/>
    </row>
    <row r="52" spans="2:58" ht="20.25" customHeight="1" x14ac:dyDescent="0.4">
      <c r="B52" s="189">
        <f>B49+1</f>
        <v>11</v>
      </c>
      <c r="C52" s="269"/>
      <c r="D52" s="270"/>
      <c r="E52" s="271"/>
      <c r="F52" s="67"/>
      <c r="G52" s="278"/>
      <c r="H52" s="139"/>
      <c r="I52" s="204"/>
      <c r="J52" s="204"/>
      <c r="K52" s="205"/>
      <c r="L52" s="280"/>
      <c r="M52" s="281"/>
      <c r="N52" s="281"/>
      <c r="O52" s="282"/>
      <c r="P52" s="286" t="s">
        <v>65</v>
      </c>
      <c r="Q52" s="287"/>
      <c r="R52" s="288"/>
      <c r="S52" s="56"/>
      <c r="T52" s="57"/>
      <c r="U52" s="57"/>
      <c r="V52" s="57"/>
      <c r="W52" s="57"/>
      <c r="X52" s="57"/>
      <c r="Y52" s="58"/>
      <c r="Z52" s="56"/>
      <c r="AA52" s="57"/>
      <c r="AB52" s="57"/>
      <c r="AC52" s="57"/>
      <c r="AD52" s="57"/>
      <c r="AE52" s="57"/>
      <c r="AF52" s="58"/>
      <c r="AG52" s="56"/>
      <c r="AH52" s="57"/>
      <c r="AI52" s="57"/>
      <c r="AJ52" s="57"/>
      <c r="AK52" s="57"/>
      <c r="AL52" s="57"/>
      <c r="AM52" s="58"/>
      <c r="AN52" s="56"/>
      <c r="AO52" s="57"/>
      <c r="AP52" s="57"/>
      <c r="AQ52" s="57"/>
      <c r="AR52" s="57"/>
      <c r="AS52" s="57"/>
      <c r="AT52" s="58"/>
      <c r="AU52" s="56"/>
      <c r="AV52" s="57"/>
      <c r="AW52" s="57"/>
      <c r="AX52" s="289"/>
      <c r="AY52" s="290"/>
      <c r="AZ52" s="291"/>
      <c r="BA52" s="292"/>
      <c r="BB52" s="293"/>
      <c r="BC52" s="294"/>
      <c r="BD52" s="294"/>
      <c r="BE52" s="294"/>
      <c r="BF52" s="295"/>
    </row>
    <row r="53" spans="2:58" ht="20.25" customHeight="1" x14ac:dyDescent="0.4">
      <c r="B53" s="189"/>
      <c r="C53" s="272"/>
      <c r="D53" s="273"/>
      <c r="E53" s="274"/>
      <c r="F53" s="59"/>
      <c r="G53" s="200"/>
      <c r="H53" s="203"/>
      <c r="I53" s="204"/>
      <c r="J53" s="204"/>
      <c r="K53" s="205"/>
      <c r="L53" s="209"/>
      <c r="M53" s="210"/>
      <c r="N53" s="210"/>
      <c r="O53" s="211"/>
      <c r="P53" s="255" t="s">
        <v>66</v>
      </c>
      <c r="Q53" s="256"/>
      <c r="R53" s="257"/>
      <c r="S53" s="60" t="str">
        <f>IF(S52="","",VLOOKUP(S52,#REF!,9,FALSE))</f>
        <v/>
      </c>
      <c r="T53" s="61" t="str">
        <f>IF(T52="","",VLOOKUP(T52,#REF!,9,FALSE))</f>
        <v/>
      </c>
      <c r="U53" s="61" t="str">
        <f>IF(U52="","",VLOOKUP(U52,#REF!,9,FALSE))</f>
        <v/>
      </c>
      <c r="V53" s="61" t="str">
        <f>IF(V52="","",VLOOKUP(V52,#REF!,9,FALSE))</f>
        <v/>
      </c>
      <c r="W53" s="61" t="str">
        <f>IF(W52="","",VLOOKUP(W52,#REF!,9,FALSE))</f>
        <v/>
      </c>
      <c r="X53" s="61" t="str">
        <f>IF(X52="","",VLOOKUP(X52,#REF!,9,FALSE))</f>
        <v/>
      </c>
      <c r="Y53" s="62" t="str">
        <f>IF(Y52="","",VLOOKUP(Y52,#REF!,9,FALSE))</f>
        <v/>
      </c>
      <c r="Z53" s="60" t="str">
        <f>IF(Z52="","",VLOOKUP(Z52,#REF!,9,FALSE))</f>
        <v/>
      </c>
      <c r="AA53" s="61" t="str">
        <f>IF(AA52="","",VLOOKUP(AA52,#REF!,9,FALSE))</f>
        <v/>
      </c>
      <c r="AB53" s="61" t="str">
        <f>IF(AB52="","",VLOOKUP(AB52,#REF!,9,FALSE))</f>
        <v/>
      </c>
      <c r="AC53" s="61" t="str">
        <f>IF(AC52="","",VLOOKUP(AC52,#REF!,9,FALSE))</f>
        <v/>
      </c>
      <c r="AD53" s="61" t="str">
        <f>IF(AD52="","",VLOOKUP(AD52,#REF!,9,FALSE))</f>
        <v/>
      </c>
      <c r="AE53" s="61" t="str">
        <f>IF(AE52="","",VLOOKUP(AE52,#REF!,9,FALSE))</f>
        <v/>
      </c>
      <c r="AF53" s="62" t="str">
        <f>IF(AF52="","",VLOOKUP(AF52,#REF!,9,FALSE))</f>
        <v/>
      </c>
      <c r="AG53" s="60" t="str">
        <f>IF(AG52="","",VLOOKUP(AG52,#REF!,9,FALSE))</f>
        <v/>
      </c>
      <c r="AH53" s="61" t="str">
        <f>IF(AH52="","",VLOOKUP(AH52,#REF!,9,FALSE))</f>
        <v/>
      </c>
      <c r="AI53" s="61" t="str">
        <f>IF(AI52="","",VLOOKUP(AI52,#REF!,9,FALSE))</f>
        <v/>
      </c>
      <c r="AJ53" s="61" t="str">
        <f>IF(AJ52="","",VLOOKUP(AJ52,#REF!,9,FALSE))</f>
        <v/>
      </c>
      <c r="AK53" s="61" t="str">
        <f>IF(AK52="","",VLOOKUP(AK52,#REF!,9,FALSE))</f>
        <v/>
      </c>
      <c r="AL53" s="61" t="str">
        <f>IF(AL52="","",VLOOKUP(AL52,#REF!,9,FALSE))</f>
        <v/>
      </c>
      <c r="AM53" s="62" t="str">
        <f>IF(AM52="","",VLOOKUP(AM52,#REF!,9,FALSE))</f>
        <v/>
      </c>
      <c r="AN53" s="60" t="str">
        <f>IF(AN52="","",VLOOKUP(AN52,#REF!,9,FALSE))</f>
        <v/>
      </c>
      <c r="AO53" s="61" t="str">
        <f>IF(AO52="","",VLOOKUP(AO52,#REF!,9,FALSE))</f>
        <v/>
      </c>
      <c r="AP53" s="61" t="str">
        <f>IF(AP52="","",VLOOKUP(AP52,#REF!,9,FALSE))</f>
        <v/>
      </c>
      <c r="AQ53" s="61" t="str">
        <f>IF(AQ52="","",VLOOKUP(AQ52,#REF!,9,FALSE))</f>
        <v/>
      </c>
      <c r="AR53" s="61" t="str">
        <f>IF(AR52="","",VLOOKUP(AR52,#REF!,9,FALSE))</f>
        <v/>
      </c>
      <c r="AS53" s="61" t="str">
        <f>IF(AS52="","",VLOOKUP(AS52,#REF!,9,FALSE))</f>
        <v/>
      </c>
      <c r="AT53" s="62" t="str">
        <f>IF(AT52="","",VLOOKUP(AT52,#REF!,9,FALSE))</f>
        <v/>
      </c>
      <c r="AU53" s="60" t="str">
        <f>IF(AU52="","",VLOOKUP(AU52,#REF!,9,FALSE))</f>
        <v/>
      </c>
      <c r="AV53" s="61" t="str">
        <f>IF(AV52="","",VLOOKUP(AV52,#REF!,9,FALSE))</f>
        <v/>
      </c>
      <c r="AW53" s="61" t="str">
        <f>IF(AW52="","",VLOOKUP(AW52,#REF!,9,FALSE))</f>
        <v/>
      </c>
      <c r="AX53" s="258">
        <f>IF($BB$3="４週",SUM(S53:AT53),IF($BB$3="暦月",SUM(S53:AW53),""))</f>
        <v>0</v>
      </c>
      <c r="AY53" s="259"/>
      <c r="AZ53" s="260">
        <f>IF($BB$3="４週",AX53/4,IF($BB$3="暦月",通所型サービス!AX53/(通所型サービス!$BB$8/7),""))</f>
        <v>0</v>
      </c>
      <c r="BA53" s="261"/>
      <c r="BB53" s="249"/>
      <c r="BC53" s="250"/>
      <c r="BD53" s="250"/>
      <c r="BE53" s="250"/>
      <c r="BF53" s="251"/>
    </row>
    <row r="54" spans="2:58" ht="20.25" customHeight="1" x14ac:dyDescent="0.4">
      <c r="B54" s="189"/>
      <c r="C54" s="275"/>
      <c r="D54" s="276"/>
      <c r="E54" s="277"/>
      <c r="F54" s="59">
        <f>C52</f>
        <v>0</v>
      </c>
      <c r="G54" s="279"/>
      <c r="H54" s="203"/>
      <c r="I54" s="204"/>
      <c r="J54" s="204"/>
      <c r="K54" s="205"/>
      <c r="L54" s="283"/>
      <c r="M54" s="284"/>
      <c r="N54" s="284"/>
      <c r="O54" s="285"/>
      <c r="P54" s="262" t="s">
        <v>67</v>
      </c>
      <c r="Q54" s="263"/>
      <c r="R54" s="264"/>
      <c r="S54" s="64" t="str">
        <f>IF(S52="","",VLOOKUP(S52,#REF!,19,FALSE))</f>
        <v/>
      </c>
      <c r="T54" s="65" t="str">
        <f>IF(T52="","",VLOOKUP(T52,#REF!,19,FALSE))</f>
        <v/>
      </c>
      <c r="U54" s="65" t="str">
        <f>IF(U52="","",VLOOKUP(U52,#REF!,19,FALSE))</f>
        <v/>
      </c>
      <c r="V54" s="65" t="str">
        <f>IF(V52="","",VLOOKUP(V52,#REF!,19,FALSE))</f>
        <v/>
      </c>
      <c r="W54" s="65" t="str">
        <f>IF(W52="","",VLOOKUP(W52,#REF!,19,FALSE))</f>
        <v/>
      </c>
      <c r="X54" s="65" t="str">
        <f>IF(X52="","",VLOOKUP(X52,#REF!,19,FALSE))</f>
        <v/>
      </c>
      <c r="Y54" s="66" t="str">
        <f>IF(Y52="","",VLOOKUP(Y52,#REF!,19,FALSE))</f>
        <v/>
      </c>
      <c r="Z54" s="64" t="str">
        <f>IF(Z52="","",VLOOKUP(Z52,#REF!,19,FALSE))</f>
        <v/>
      </c>
      <c r="AA54" s="65" t="str">
        <f>IF(AA52="","",VLOOKUP(AA52,#REF!,19,FALSE))</f>
        <v/>
      </c>
      <c r="AB54" s="65" t="str">
        <f>IF(AB52="","",VLOOKUP(AB52,#REF!,19,FALSE))</f>
        <v/>
      </c>
      <c r="AC54" s="65" t="str">
        <f>IF(AC52="","",VLOOKUP(AC52,#REF!,19,FALSE))</f>
        <v/>
      </c>
      <c r="AD54" s="65" t="str">
        <f>IF(AD52="","",VLOOKUP(AD52,#REF!,19,FALSE))</f>
        <v/>
      </c>
      <c r="AE54" s="65" t="str">
        <f>IF(AE52="","",VLOOKUP(AE52,#REF!,19,FALSE))</f>
        <v/>
      </c>
      <c r="AF54" s="66" t="str">
        <f>IF(AF52="","",VLOOKUP(AF52,#REF!,19,FALSE))</f>
        <v/>
      </c>
      <c r="AG54" s="64" t="str">
        <f>IF(AG52="","",VLOOKUP(AG52,#REF!,19,FALSE))</f>
        <v/>
      </c>
      <c r="AH54" s="65" t="str">
        <f>IF(AH52="","",VLOOKUP(AH52,#REF!,19,FALSE))</f>
        <v/>
      </c>
      <c r="AI54" s="65" t="str">
        <f>IF(AI52="","",VLOOKUP(AI52,#REF!,19,FALSE))</f>
        <v/>
      </c>
      <c r="AJ54" s="65" t="str">
        <f>IF(AJ52="","",VLOOKUP(AJ52,#REF!,19,FALSE))</f>
        <v/>
      </c>
      <c r="AK54" s="65" t="str">
        <f>IF(AK52="","",VLOOKUP(AK52,#REF!,19,FALSE))</f>
        <v/>
      </c>
      <c r="AL54" s="65" t="str">
        <f>IF(AL52="","",VLOOKUP(AL52,#REF!,19,FALSE))</f>
        <v/>
      </c>
      <c r="AM54" s="66" t="str">
        <f>IF(AM52="","",VLOOKUP(AM52,#REF!,19,FALSE))</f>
        <v/>
      </c>
      <c r="AN54" s="64" t="str">
        <f>IF(AN52="","",VLOOKUP(AN52,#REF!,19,FALSE))</f>
        <v/>
      </c>
      <c r="AO54" s="65" t="str">
        <f>IF(AO52="","",VLOOKUP(AO52,#REF!,19,FALSE))</f>
        <v/>
      </c>
      <c r="AP54" s="65" t="str">
        <f>IF(AP52="","",VLOOKUP(AP52,#REF!,19,FALSE))</f>
        <v/>
      </c>
      <c r="AQ54" s="65" t="str">
        <f>IF(AQ52="","",VLOOKUP(AQ52,#REF!,19,FALSE))</f>
        <v/>
      </c>
      <c r="AR54" s="65" t="str">
        <f>IF(AR52="","",VLOOKUP(AR52,#REF!,19,FALSE))</f>
        <v/>
      </c>
      <c r="AS54" s="65" t="str">
        <f>IF(AS52="","",VLOOKUP(AS52,#REF!,19,FALSE))</f>
        <v/>
      </c>
      <c r="AT54" s="66" t="str">
        <f>IF(AT52="","",VLOOKUP(AT52,#REF!,19,FALSE))</f>
        <v/>
      </c>
      <c r="AU54" s="64" t="str">
        <f>IF(AU52="","",VLOOKUP(AU52,#REF!,19,FALSE))</f>
        <v/>
      </c>
      <c r="AV54" s="65" t="str">
        <f>IF(AV52="","",VLOOKUP(AV52,#REF!,19,FALSE))</f>
        <v/>
      </c>
      <c r="AW54" s="65" t="str">
        <f>IF(AW52="","",VLOOKUP(AW52,#REF!,19,FALSE))</f>
        <v/>
      </c>
      <c r="AX54" s="265">
        <f>IF($BB$3="４週",SUM(S54:AT54),IF($BB$3="暦月",SUM(S54:AW54),""))</f>
        <v>0</v>
      </c>
      <c r="AY54" s="266"/>
      <c r="AZ54" s="267">
        <f>IF($BB$3="４週",AX54/4,IF($BB$3="暦月",通所型サービス!AX54/(通所型サービス!$BB$8/7),""))</f>
        <v>0</v>
      </c>
      <c r="BA54" s="268"/>
      <c r="BB54" s="252"/>
      <c r="BC54" s="253"/>
      <c r="BD54" s="253"/>
      <c r="BE54" s="253"/>
      <c r="BF54" s="254"/>
    </row>
    <row r="55" spans="2:58" ht="20.25" customHeight="1" x14ac:dyDescent="0.4">
      <c r="B55" s="189">
        <f>B52+1</f>
        <v>12</v>
      </c>
      <c r="C55" s="269"/>
      <c r="D55" s="270"/>
      <c r="E55" s="271"/>
      <c r="F55" s="67"/>
      <c r="G55" s="278"/>
      <c r="H55" s="139"/>
      <c r="I55" s="204"/>
      <c r="J55" s="204"/>
      <c r="K55" s="205"/>
      <c r="L55" s="280"/>
      <c r="M55" s="281"/>
      <c r="N55" s="281"/>
      <c r="O55" s="282"/>
      <c r="P55" s="286" t="s">
        <v>65</v>
      </c>
      <c r="Q55" s="287"/>
      <c r="R55" s="288"/>
      <c r="S55" s="56"/>
      <c r="T55" s="57"/>
      <c r="U55" s="57"/>
      <c r="V55" s="57"/>
      <c r="W55" s="57"/>
      <c r="X55" s="57"/>
      <c r="Y55" s="58"/>
      <c r="Z55" s="56"/>
      <c r="AA55" s="57"/>
      <c r="AB55" s="57"/>
      <c r="AC55" s="57"/>
      <c r="AD55" s="57"/>
      <c r="AE55" s="57"/>
      <c r="AF55" s="58"/>
      <c r="AG55" s="56"/>
      <c r="AH55" s="57"/>
      <c r="AI55" s="57"/>
      <c r="AJ55" s="57"/>
      <c r="AK55" s="57"/>
      <c r="AL55" s="57"/>
      <c r="AM55" s="58"/>
      <c r="AN55" s="56"/>
      <c r="AO55" s="57"/>
      <c r="AP55" s="57"/>
      <c r="AQ55" s="57"/>
      <c r="AR55" s="57"/>
      <c r="AS55" s="57"/>
      <c r="AT55" s="58"/>
      <c r="AU55" s="56"/>
      <c r="AV55" s="57"/>
      <c r="AW55" s="57"/>
      <c r="AX55" s="289"/>
      <c r="AY55" s="290"/>
      <c r="AZ55" s="291"/>
      <c r="BA55" s="292"/>
      <c r="BB55" s="307"/>
      <c r="BC55" s="281"/>
      <c r="BD55" s="281"/>
      <c r="BE55" s="281"/>
      <c r="BF55" s="282"/>
    </row>
    <row r="56" spans="2:58" ht="20.25" customHeight="1" x14ac:dyDescent="0.4">
      <c r="B56" s="189"/>
      <c r="C56" s="272"/>
      <c r="D56" s="273"/>
      <c r="E56" s="274"/>
      <c r="F56" s="59"/>
      <c r="G56" s="200"/>
      <c r="H56" s="203"/>
      <c r="I56" s="204"/>
      <c r="J56" s="204"/>
      <c r="K56" s="205"/>
      <c r="L56" s="209"/>
      <c r="M56" s="210"/>
      <c r="N56" s="210"/>
      <c r="O56" s="211"/>
      <c r="P56" s="255" t="s">
        <v>66</v>
      </c>
      <c r="Q56" s="256"/>
      <c r="R56" s="257"/>
      <c r="S56" s="60" t="str">
        <f>IF(S55="","",VLOOKUP(S55,#REF!,9,FALSE))</f>
        <v/>
      </c>
      <c r="T56" s="61" t="str">
        <f>IF(T55="","",VLOOKUP(T55,#REF!,9,FALSE))</f>
        <v/>
      </c>
      <c r="U56" s="61" t="str">
        <f>IF(U55="","",VLOOKUP(U55,#REF!,9,FALSE))</f>
        <v/>
      </c>
      <c r="V56" s="61" t="str">
        <f>IF(V55="","",VLOOKUP(V55,#REF!,9,FALSE))</f>
        <v/>
      </c>
      <c r="W56" s="61" t="str">
        <f>IF(W55="","",VLOOKUP(W55,#REF!,9,FALSE))</f>
        <v/>
      </c>
      <c r="X56" s="61" t="str">
        <f>IF(X55="","",VLOOKUP(X55,#REF!,9,FALSE))</f>
        <v/>
      </c>
      <c r="Y56" s="62" t="str">
        <f>IF(Y55="","",VLOOKUP(Y55,#REF!,9,FALSE))</f>
        <v/>
      </c>
      <c r="Z56" s="60" t="str">
        <f>IF(Z55="","",VLOOKUP(Z55,#REF!,9,FALSE))</f>
        <v/>
      </c>
      <c r="AA56" s="61" t="str">
        <f>IF(AA55="","",VLOOKUP(AA55,#REF!,9,FALSE))</f>
        <v/>
      </c>
      <c r="AB56" s="61" t="str">
        <f>IF(AB55="","",VLOOKUP(AB55,#REF!,9,FALSE))</f>
        <v/>
      </c>
      <c r="AC56" s="61" t="str">
        <f>IF(AC55="","",VLOOKUP(AC55,#REF!,9,FALSE))</f>
        <v/>
      </c>
      <c r="AD56" s="61" t="str">
        <f>IF(AD55="","",VLOOKUP(AD55,#REF!,9,FALSE))</f>
        <v/>
      </c>
      <c r="AE56" s="61" t="str">
        <f>IF(AE55="","",VLOOKUP(AE55,#REF!,9,FALSE))</f>
        <v/>
      </c>
      <c r="AF56" s="62" t="str">
        <f>IF(AF55="","",VLOOKUP(AF55,#REF!,9,FALSE))</f>
        <v/>
      </c>
      <c r="AG56" s="60" t="str">
        <f>IF(AG55="","",VLOOKUP(AG55,#REF!,9,FALSE))</f>
        <v/>
      </c>
      <c r="AH56" s="61" t="str">
        <f>IF(AH55="","",VLOOKUP(AH55,#REF!,9,FALSE))</f>
        <v/>
      </c>
      <c r="AI56" s="61" t="str">
        <f>IF(AI55="","",VLOOKUP(AI55,#REF!,9,FALSE))</f>
        <v/>
      </c>
      <c r="AJ56" s="61" t="str">
        <f>IF(AJ55="","",VLOOKUP(AJ55,#REF!,9,FALSE))</f>
        <v/>
      </c>
      <c r="AK56" s="61" t="str">
        <f>IF(AK55="","",VLOOKUP(AK55,#REF!,9,FALSE))</f>
        <v/>
      </c>
      <c r="AL56" s="61" t="str">
        <f>IF(AL55="","",VLOOKUP(AL55,#REF!,9,FALSE))</f>
        <v/>
      </c>
      <c r="AM56" s="62" t="str">
        <f>IF(AM55="","",VLOOKUP(AM55,#REF!,9,FALSE))</f>
        <v/>
      </c>
      <c r="AN56" s="60" t="str">
        <f>IF(AN55="","",VLOOKUP(AN55,#REF!,9,FALSE))</f>
        <v/>
      </c>
      <c r="AO56" s="61" t="str">
        <f>IF(AO55="","",VLOOKUP(AO55,#REF!,9,FALSE))</f>
        <v/>
      </c>
      <c r="AP56" s="61" t="str">
        <f>IF(AP55="","",VLOOKUP(AP55,#REF!,9,FALSE))</f>
        <v/>
      </c>
      <c r="AQ56" s="61" t="str">
        <f>IF(AQ55="","",VLOOKUP(AQ55,#REF!,9,FALSE))</f>
        <v/>
      </c>
      <c r="AR56" s="61" t="str">
        <f>IF(AR55="","",VLOOKUP(AR55,#REF!,9,FALSE))</f>
        <v/>
      </c>
      <c r="AS56" s="61" t="str">
        <f>IF(AS55="","",VLOOKUP(AS55,#REF!,9,FALSE))</f>
        <v/>
      </c>
      <c r="AT56" s="62" t="str">
        <f>IF(AT55="","",VLOOKUP(AT55,#REF!,9,FALSE))</f>
        <v/>
      </c>
      <c r="AU56" s="60" t="str">
        <f>IF(AU55="","",VLOOKUP(AU55,#REF!,9,FALSE))</f>
        <v/>
      </c>
      <c r="AV56" s="61" t="str">
        <f>IF(AV55="","",VLOOKUP(AV55,#REF!,9,FALSE))</f>
        <v/>
      </c>
      <c r="AW56" s="61" t="str">
        <f>IF(AW55="","",VLOOKUP(AW55,#REF!,9,FALSE))</f>
        <v/>
      </c>
      <c r="AX56" s="258">
        <f>IF($BB$3="４週",SUM(S56:AT56),IF($BB$3="暦月",SUM(S56:AW56),""))</f>
        <v>0</v>
      </c>
      <c r="AY56" s="259"/>
      <c r="AZ56" s="260">
        <f>IF($BB$3="４週",AX56/4,IF($BB$3="暦月",通所型サービス!AX56/(通所型サービス!$BB$8/7),""))</f>
        <v>0</v>
      </c>
      <c r="BA56" s="261"/>
      <c r="BB56" s="308"/>
      <c r="BC56" s="210"/>
      <c r="BD56" s="210"/>
      <c r="BE56" s="210"/>
      <c r="BF56" s="211"/>
    </row>
    <row r="57" spans="2:58" ht="20.25" customHeight="1" x14ac:dyDescent="0.4">
      <c r="B57" s="189"/>
      <c r="C57" s="275"/>
      <c r="D57" s="276"/>
      <c r="E57" s="277"/>
      <c r="F57" s="59">
        <f>C55</f>
        <v>0</v>
      </c>
      <c r="G57" s="279"/>
      <c r="H57" s="203"/>
      <c r="I57" s="204"/>
      <c r="J57" s="204"/>
      <c r="K57" s="205"/>
      <c r="L57" s="283"/>
      <c r="M57" s="284"/>
      <c r="N57" s="284"/>
      <c r="O57" s="285"/>
      <c r="P57" s="262" t="s">
        <v>67</v>
      </c>
      <c r="Q57" s="263"/>
      <c r="R57" s="264"/>
      <c r="S57" s="64" t="str">
        <f>IF(S55="","",VLOOKUP(S55,#REF!,19,FALSE))</f>
        <v/>
      </c>
      <c r="T57" s="65" t="str">
        <f>IF(T55="","",VLOOKUP(T55,#REF!,19,FALSE))</f>
        <v/>
      </c>
      <c r="U57" s="65" t="str">
        <f>IF(U55="","",VLOOKUP(U55,#REF!,19,FALSE))</f>
        <v/>
      </c>
      <c r="V57" s="65" t="str">
        <f>IF(V55="","",VLOOKUP(V55,#REF!,19,FALSE))</f>
        <v/>
      </c>
      <c r="W57" s="65" t="str">
        <f>IF(W55="","",VLOOKUP(W55,#REF!,19,FALSE))</f>
        <v/>
      </c>
      <c r="X57" s="65" t="str">
        <f>IF(X55="","",VLOOKUP(X55,#REF!,19,FALSE))</f>
        <v/>
      </c>
      <c r="Y57" s="66" t="str">
        <f>IF(Y55="","",VLOOKUP(Y55,#REF!,19,FALSE))</f>
        <v/>
      </c>
      <c r="Z57" s="64" t="str">
        <f>IF(Z55="","",VLOOKUP(Z55,#REF!,19,FALSE))</f>
        <v/>
      </c>
      <c r="AA57" s="65" t="str">
        <f>IF(AA55="","",VLOOKUP(AA55,#REF!,19,FALSE))</f>
        <v/>
      </c>
      <c r="AB57" s="65" t="str">
        <f>IF(AB55="","",VLOOKUP(AB55,#REF!,19,FALSE))</f>
        <v/>
      </c>
      <c r="AC57" s="65" t="str">
        <f>IF(AC55="","",VLOOKUP(AC55,#REF!,19,FALSE))</f>
        <v/>
      </c>
      <c r="AD57" s="65" t="str">
        <f>IF(AD55="","",VLOOKUP(AD55,#REF!,19,FALSE))</f>
        <v/>
      </c>
      <c r="AE57" s="65" t="str">
        <f>IF(AE55="","",VLOOKUP(AE55,#REF!,19,FALSE))</f>
        <v/>
      </c>
      <c r="AF57" s="66" t="str">
        <f>IF(AF55="","",VLOOKUP(AF55,#REF!,19,FALSE))</f>
        <v/>
      </c>
      <c r="AG57" s="64" t="str">
        <f>IF(AG55="","",VLOOKUP(AG55,#REF!,19,FALSE))</f>
        <v/>
      </c>
      <c r="AH57" s="65" t="str">
        <f>IF(AH55="","",VLOOKUP(AH55,#REF!,19,FALSE))</f>
        <v/>
      </c>
      <c r="AI57" s="65" t="str">
        <f>IF(AI55="","",VLOOKUP(AI55,#REF!,19,FALSE))</f>
        <v/>
      </c>
      <c r="AJ57" s="65" t="str">
        <f>IF(AJ55="","",VLOOKUP(AJ55,#REF!,19,FALSE))</f>
        <v/>
      </c>
      <c r="AK57" s="65" t="str">
        <f>IF(AK55="","",VLOOKUP(AK55,#REF!,19,FALSE))</f>
        <v/>
      </c>
      <c r="AL57" s="65" t="str">
        <f>IF(AL55="","",VLOOKUP(AL55,#REF!,19,FALSE))</f>
        <v/>
      </c>
      <c r="AM57" s="66" t="str">
        <f>IF(AM55="","",VLOOKUP(AM55,#REF!,19,FALSE))</f>
        <v/>
      </c>
      <c r="AN57" s="64" t="str">
        <f>IF(AN55="","",VLOOKUP(AN55,#REF!,19,FALSE))</f>
        <v/>
      </c>
      <c r="AO57" s="65" t="str">
        <f>IF(AO55="","",VLOOKUP(AO55,#REF!,19,FALSE))</f>
        <v/>
      </c>
      <c r="AP57" s="65" t="str">
        <f>IF(AP55="","",VLOOKUP(AP55,#REF!,19,FALSE))</f>
        <v/>
      </c>
      <c r="AQ57" s="65" t="str">
        <f>IF(AQ55="","",VLOOKUP(AQ55,#REF!,19,FALSE))</f>
        <v/>
      </c>
      <c r="AR57" s="65" t="str">
        <f>IF(AR55="","",VLOOKUP(AR55,#REF!,19,FALSE))</f>
        <v/>
      </c>
      <c r="AS57" s="65" t="str">
        <f>IF(AS55="","",VLOOKUP(AS55,#REF!,19,FALSE))</f>
        <v/>
      </c>
      <c r="AT57" s="66" t="str">
        <f>IF(AT55="","",VLOOKUP(AT55,#REF!,19,FALSE))</f>
        <v/>
      </c>
      <c r="AU57" s="64" t="str">
        <f>IF(AU55="","",VLOOKUP(AU55,#REF!,19,FALSE))</f>
        <v/>
      </c>
      <c r="AV57" s="65" t="str">
        <f>IF(AV55="","",VLOOKUP(AV55,#REF!,19,FALSE))</f>
        <v/>
      </c>
      <c r="AW57" s="65" t="str">
        <f>IF(AW55="","",VLOOKUP(AW55,#REF!,19,FALSE))</f>
        <v/>
      </c>
      <c r="AX57" s="265">
        <f>IF($BB$3="４週",SUM(S57:AT57),IF($BB$3="暦月",SUM(S57:AW57),""))</f>
        <v>0</v>
      </c>
      <c r="AY57" s="266"/>
      <c r="AZ57" s="267">
        <f>IF($BB$3="４週",AX57/4,IF($BB$3="暦月",通所型サービス!AX57/(通所型サービス!$BB$8/7),""))</f>
        <v>0</v>
      </c>
      <c r="BA57" s="268"/>
      <c r="BB57" s="309"/>
      <c r="BC57" s="284"/>
      <c r="BD57" s="284"/>
      <c r="BE57" s="284"/>
      <c r="BF57" s="285"/>
    </row>
    <row r="58" spans="2:58" ht="20.25" customHeight="1" x14ac:dyDescent="0.4">
      <c r="B58" s="189">
        <f>B55+1</f>
        <v>13</v>
      </c>
      <c r="C58" s="269"/>
      <c r="D58" s="270"/>
      <c r="E58" s="271"/>
      <c r="F58" s="67"/>
      <c r="G58" s="278"/>
      <c r="H58" s="139"/>
      <c r="I58" s="204"/>
      <c r="J58" s="204"/>
      <c r="K58" s="205"/>
      <c r="L58" s="280"/>
      <c r="M58" s="281"/>
      <c r="N58" s="281"/>
      <c r="O58" s="282"/>
      <c r="P58" s="286" t="s">
        <v>65</v>
      </c>
      <c r="Q58" s="287"/>
      <c r="R58" s="288"/>
      <c r="S58" s="56"/>
      <c r="T58" s="57"/>
      <c r="U58" s="57"/>
      <c r="V58" s="57"/>
      <c r="W58" s="57"/>
      <c r="X58" s="57"/>
      <c r="Y58" s="58"/>
      <c r="Z58" s="56"/>
      <c r="AA58" s="57"/>
      <c r="AB58" s="57"/>
      <c r="AC58" s="57"/>
      <c r="AD58" s="57"/>
      <c r="AE58" s="57"/>
      <c r="AF58" s="58"/>
      <c r="AG58" s="56"/>
      <c r="AH58" s="57"/>
      <c r="AI58" s="57"/>
      <c r="AJ58" s="57"/>
      <c r="AK58" s="57"/>
      <c r="AL58" s="57"/>
      <c r="AM58" s="58"/>
      <c r="AN58" s="56"/>
      <c r="AO58" s="57"/>
      <c r="AP58" s="57"/>
      <c r="AQ58" s="57"/>
      <c r="AR58" s="57"/>
      <c r="AS58" s="57"/>
      <c r="AT58" s="58"/>
      <c r="AU58" s="56"/>
      <c r="AV58" s="57"/>
      <c r="AW58" s="57"/>
      <c r="AX58" s="289"/>
      <c r="AY58" s="290"/>
      <c r="AZ58" s="291"/>
      <c r="BA58" s="292"/>
      <c r="BB58" s="307"/>
      <c r="BC58" s="281"/>
      <c r="BD58" s="281"/>
      <c r="BE58" s="281"/>
      <c r="BF58" s="282"/>
    </row>
    <row r="59" spans="2:58" ht="20.25" customHeight="1" x14ac:dyDescent="0.4">
      <c r="B59" s="189"/>
      <c r="C59" s="272"/>
      <c r="D59" s="273"/>
      <c r="E59" s="274"/>
      <c r="F59" s="59"/>
      <c r="G59" s="200"/>
      <c r="H59" s="203"/>
      <c r="I59" s="204"/>
      <c r="J59" s="204"/>
      <c r="K59" s="205"/>
      <c r="L59" s="209"/>
      <c r="M59" s="210"/>
      <c r="N59" s="210"/>
      <c r="O59" s="211"/>
      <c r="P59" s="255" t="s">
        <v>66</v>
      </c>
      <c r="Q59" s="256"/>
      <c r="R59" s="257"/>
      <c r="S59" s="60" t="str">
        <f>IF(S58="","",VLOOKUP(S58,#REF!,9,FALSE))</f>
        <v/>
      </c>
      <c r="T59" s="61" t="str">
        <f>IF(T58="","",VLOOKUP(T58,#REF!,9,FALSE))</f>
        <v/>
      </c>
      <c r="U59" s="61" t="str">
        <f>IF(U58="","",VLOOKUP(U58,#REF!,9,FALSE))</f>
        <v/>
      </c>
      <c r="V59" s="61" t="str">
        <f>IF(V58="","",VLOOKUP(V58,#REF!,9,FALSE))</f>
        <v/>
      </c>
      <c r="W59" s="61" t="str">
        <f>IF(W58="","",VLOOKUP(W58,#REF!,9,FALSE))</f>
        <v/>
      </c>
      <c r="X59" s="61" t="str">
        <f>IF(X58="","",VLOOKUP(X58,#REF!,9,FALSE))</f>
        <v/>
      </c>
      <c r="Y59" s="62" t="str">
        <f>IF(Y58="","",VLOOKUP(Y58,#REF!,9,FALSE))</f>
        <v/>
      </c>
      <c r="Z59" s="60" t="str">
        <f>IF(Z58="","",VLOOKUP(Z58,#REF!,9,FALSE))</f>
        <v/>
      </c>
      <c r="AA59" s="61" t="str">
        <f>IF(AA58="","",VLOOKUP(AA58,#REF!,9,FALSE))</f>
        <v/>
      </c>
      <c r="AB59" s="61" t="str">
        <f>IF(AB58="","",VLOOKUP(AB58,#REF!,9,FALSE))</f>
        <v/>
      </c>
      <c r="AC59" s="61" t="str">
        <f>IF(AC58="","",VLOOKUP(AC58,#REF!,9,FALSE))</f>
        <v/>
      </c>
      <c r="AD59" s="61" t="str">
        <f>IF(AD58="","",VLOOKUP(AD58,#REF!,9,FALSE))</f>
        <v/>
      </c>
      <c r="AE59" s="61" t="str">
        <f>IF(AE58="","",VLOOKUP(AE58,#REF!,9,FALSE))</f>
        <v/>
      </c>
      <c r="AF59" s="62" t="str">
        <f>IF(AF58="","",VLOOKUP(AF58,#REF!,9,FALSE))</f>
        <v/>
      </c>
      <c r="AG59" s="60" t="str">
        <f>IF(AG58="","",VLOOKUP(AG58,#REF!,9,FALSE))</f>
        <v/>
      </c>
      <c r="AH59" s="61" t="str">
        <f>IF(AH58="","",VLOOKUP(AH58,#REF!,9,FALSE))</f>
        <v/>
      </c>
      <c r="AI59" s="61" t="str">
        <f>IF(AI58="","",VLOOKUP(AI58,#REF!,9,FALSE))</f>
        <v/>
      </c>
      <c r="AJ59" s="61" t="str">
        <f>IF(AJ58="","",VLOOKUP(AJ58,#REF!,9,FALSE))</f>
        <v/>
      </c>
      <c r="AK59" s="61" t="str">
        <f>IF(AK58="","",VLOOKUP(AK58,#REF!,9,FALSE))</f>
        <v/>
      </c>
      <c r="AL59" s="61" t="str">
        <f>IF(AL58="","",VLOOKUP(AL58,#REF!,9,FALSE))</f>
        <v/>
      </c>
      <c r="AM59" s="62" t="str">
        <f>IF(AM58="","",VLOOKUP(AM58,#REF!,9,FALSE))</f>
        <v/>
      </c>
      <c r="AN59" s="60" t="str">
        <f>IF(AN58="","",VLOOKUP(AN58,#REF!,9,FALSE))</f>
        <v/>
      </c>
      <c r="AO59" s="61" t="str">
        <f>IF(AO58="","",VLOOKUP(AO58,#REF!,9,FALSE))</f>
        <v/>
      </c>
      <c r="AP59" s="61" t="str">
        <f>IF(AP58="","",VLOOKUP(AP58,#REF!,9,FALSE))</f>
        <v/>
      </c>
      <c r="AQ59" s="61" t="str">
        <f>IF(AQ58="","",VLOOKUP(AQ58,#REF!,9,FALSE))</f>
        <v/>
      </c>
      <c r="AR59" s="61" t="str">
        <f>IF(AR58="","",VLOOKUP(AR58,#REF!,9,FALSE))</f>
        <v/>
      </c>
      <c r="AS59" s="61" t="str">
        <f>IF(AS58="","",VLOOKUP(AS58,#REF!,9,FALSE))</f>
        <v/>
      </c>
      <c r="AT59" s="62" t="str">
        <f>IF(AT58="","",VLOOKUP(AT58,#REF!,9,FALSE))</f>
        <v/>
      </c>
      <c r="AU59" s="60" t="str">
        <f>IF(AU58="","",VLOOKUP(AU58,#REF!,9,FALSE))</f>
        <v/>
      </c>
      <c r="AV59" s="61" t="str">
        <f>IF(AV58="","",VLOOKUP(AV58,#REF!,9,FALSE))</f>
        <v/>
      </c>
      <c r="AW59" s="61" t="str">
        <f>IF(AW58="","",VLOOKUP(AW58,#REF!,9,FALSE))</f>
        <v/>
      </c>
      <c r="AX59" s="258">
        <f>IF($BB$3="４週",SUM(S59:AT59),IF($BB$3="暦月",SUM(S59:AW59),""))</f>
        <v>0</v>
      </c>
      <c r="AY59" s="259"/>
      <c r="AZ59" s="260">
        <f>IF($BB$3="４週",AX59/4,IF($BB$3="暦月",通所型サービス!AX59/(通所型サービス!$BB$8/7),""))</f>
        <v>0</v>
      </c>
      <c r="BA59" s="261"/>
      <c r="BB59" s="308"/>
      <c r="BC59" s="210"/>
      <c r="BD59" s="210"/>
      <c r="BE59" s="210"/>
      <c r="BF59" s="211"/>
    </row>
    <row r="60" spans="2:58" ht="20.25" customHeight="1" thickBot="1" x14ac:dyDescent="0.45">
      <c r="B60" s="299"/>
      <c r="C60" s="275"/>
      <c r="D60" s="276"/>
      <c r="E60" s="277"/>
      <c r="F60" s="68">
        <f>C58</f>
        <v>0</v>
      </c>
      <c r="G60" s="300"/>
      <c r="H60" s="301"/>
      <c r="I60" s="302"/>
      <c r="J60" s="302"/>
      <c r="K60" s="303"/>
      <c r="L60" s="304"/>
      <c r="M60" s="305"/>
      <c r="N60" s="305"/>
      <c r="O60" s="306"/>
      <c r="P60" s="337" t="s">
        <v>67</v>
      </c>
      <c r="Q60" s="338"/>
      <c r="R60" s="339"/>
      <c r="S60" s="64" t="str">
        <f>IF(S58="","",VLOOKUP(S58,#REF!,19,FALSE))</f>
        <v/>
      </c>
      <c r="T60" s="65" t="str">
        <f>IF(T58="","",VLOOKUP(T58,#REF!,19,FALSE))</f>
        <v/>
      </c>
      <c r="U60" s="65" t="str">
        <f>IF(U58="","",VLOOKUP(U58,#REF!,19,FALSE))</f>
        <v/>
      </c>
      <c r="V60" s="65" t="str">
        <f>IF(V58="","",VLOOKUP(V58,#REF!,19,FALSE))</f>
        <v/>
      </c>
      <c r="W60" s="65" t="str">
        <f>IF(W58="","",VLOOKUP(W58,#REF!,19,FALSE))</f>
        <v/>
      </c>
      <c r="X60" s="65" t="str">
        <f>IF(X58="","",VLOOKUP(X58,#REF!,19,FALSE))</f>
        <v/>
      </c>
      <c r="Y60" s="66" t="str">
        <f>IF(Y58="","",VLOOKUP(Y58,#REF!,19,FALSE))</f>
        <v/>
      </c>
      <c r="Z60" s="64" t="str">
        <f>IF(Z58="","",VLOOKUP(Z58,#REF!,19,FALSE))</f>
        <v/>
      </c>
      <c r="AA60" s="65" t="str">
        <f>IF(AA58="","",VLOOKUP(AA58,#REF!,19,FALSE))</f>
        <v/>
      </c>
      <c r="AB60" s="65" t="str">
        <f>IF(AB58="","",VLOOKUP(AB58,#REF!,19,FALSE))</f>
        <v/>
      </c>
      <c r="AC60" s="65" t="str">
        <f>IF(AC58="","",VLOOKUP(AC58,#REF!,19,FALSE))</f>
        <v/>
      </c>
      <c r="AD60" s="65" t="str">
        <f>IF(AD58="","",VLOOKUP(AD58,#REF!,19,FALSE))</f>
        <v/>
      </c>
      <c r="AE60" s="65" t="str">
        <f>IF(AE58="","",VLOOKUP(AE58,#REF!,19,FALSE))</f>
        <v/>
      </c>
      <c r="AF60" s="66" t="str">
        <f>IF(AF58="","",VLOOKUP(AF58,#REF!,19,FALSE))</f>
        <v/>
      </c>
      <c r="AG60" s="64" t="str">
        <f>IF(AG58="","",VLOOKUP(AG58,#REF!,19,FALSE))</f>
        <v/>
      </c>
      <c r="AH60" s="65" t="str">
        <f>IF(AH58="","",VLOOKUP(AH58,#REF!,19,FALSE))</f>
        <v/>
      </c>
      <c r="AI60" s="65" t="str">
        <f>IF(AI58="","",VLOOKUP(AI58,#REF!,19,FALSE))</f>
        <v/>
      </c>
      <c r="AJ60" s="65" t="str">
        <f>IF(AJ58="","",VLOOKUP(AJ58,#REF!,19,FALSE))</f>
        <v/>
      </c>
      <c r="AK60" s="65" t="str">
        <f>IF(AK58="","",VLOOKUP(AK58,#REF!,19,FALSE))</f>
        <v/>
      </c>
      <c r="AL60" s="65" t="str">
        <f>IF(AL58="","",VLOOKUP(AL58,#REF!,19,FALSE))</f>
        <v/>
      </c>
      <c r="AM60" s="66" t="str">
        <f>IF(AM58="","",VLOOKUP(AM58,#REF!,19,FALSE))</f>
        <v/>
      </c>
      <c r="AN60" s="64" t="str">
        <f>IF(AN58="","",VLOOKUP(AN58,#REF!,19,FALSE))</f>
        <v/>
      </c>
      <c r="AO60" s="65" t="str">
        <f>IF(AO58="","",VLOOKUP(AO58,#REF!,19,FALSE))</f>
        <v/>
      </c>
      <c r="AP60" s="65" t="str">
        <f>IF(AP58="","",VLOOKUP(AP58,#REF!,19,FALSE))</f>
        <v/>
      </c>
      <c r="AQ60" s="65" t="str">
        <f>IF(AQ58="","",VLOOKUP(AQ58,#REF!,19,FALSE))</f>
        <v/>
      </c>
      <c r="AR60" s="65" t="str">
        <f>IF(AR58="","",VLOOKUP(AR58,#REF!,19,FALSE))</f>
        <v/>
      </c>
      <c r="AS60" s="65" t="str">
        <f>IF(AS58="","",VLOOKUP(AS58,#REF!,19,FALSE))</f>
        <v/>
      </c>
      <c r="AT60" s="66" t="str">
        <f>IF(AT58="","",VLOOKUP(AT58,#REF!,19,FALSE))</f>
        <v/>
      </c>
      <c r="AU60" s="64" t="str">
        <f>IF(AU58="","",VLOOKUP(AU58,#REF!,19,FALSE))</f>
        <v/>
      </c>
      <c r="AV60" s="65" t="str">
        <f>IF(AV58="","",VLOOKUP(AV58,#REF!,19,FALSE))</f>
        <v/>
      </c>
      <c r="AW60" s="65" t="str">
        <f>IF(AW58="","",VLOOKUP(AW58,#REF!,19,FALSE))</f>
        <v/>
      </c>
      <c r="AX60" s="265">
        <f>IF($BB$3="４週",SUM(S60:AT60),IF($BB$3="暦月",SUM(S60:AW60),""))</f>
        <v>0</v>
      </c>
      <c r="AY60" s="266"/>
      <c r="AZ60" s="267">
        <f>IF($BB$3="４週",AX60/4,IF($BB$3="暦月",通所型サービス!AX60/(通所型サービス!$BB$8/7),""))</f>
        <v>0</v>
      </c>
      <c r="BA60" s="268"/>
      <c r="BB60" s="336"/>
      <c r="BC60" s="305"/>
      <c r="BD60" s="305"/>
      <c r="BE60" s="305"/>
      <c r="BF60" s="306"/>
    </row>
    <row r="61" spans="2:58" s="37" customFormat="1" ht="6" customHeight="1" thickBot="1" x14ac:dyDescent="0.45">
      <c r="B61" s="69"/>
      <c r="C61" s="70"/>
      <c r="D61" s="70"/>
      <c r="E61" s="70"/>
      <c r="F61" s="71"/>
      <c r="G61" s="71"/>
      <c r="H61" s="72"/>
      <c r="I61" s="72"/>
      <c r="J61" s="72"/>
      <c r="K61" s="72"/>
      <c r="L61" s="71"/>
      <c r="M61" s="71"/>
      <c r="N61" s="71"/>
      <c r="O61" s="71"/>
      <c r="P61" s="73"/>
      <c r="Q61" s="73"/>
      <c r="R61" s="73"/>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4"/>
      <c r="AY61" s="74"/>
      <c r="AZ61" s="74"/>
      <c r="BA61" s="74"/>
      <c r="BB61" s="71"/>
      <c r="BC61" s="71"/>
      <c r="BD61" s="71"/>
      <c r="BE61" s="71"/>
      <c r="BF61" s="75"/>
    </row>
    <row r="62" spans="2:58" ht="20.100000000000001" customHeight="1" x14ac:dyDescent="0.4">
      <c r="B62" s="76"/>
      <c r="C62" s="77"/>
      <c r="D62" s="77"/>
      <c r="E62" s="77"/>
      <c r="F62" s="77"/>
      <c r="G62" s="348" t="s">
        <v>68</v>
      </c>
      <c r="H62" s="348"/>
      <c r="I62" s="348"/>
      <c r="J62" s="348"/>
      <c r="K62" s="348"/>
      <c r="L62" s="348"/>
      <c r="M62" s="348"/>
      <c r="N62" s="348"/>
      <c r="O62" s="348"/>
      <c r="P62" s="348"/>
      <c r="Q62" s="348"/>
      <c r="R62" s="349"/>
      <c r="S62" s="78" t="str">
        <f>IF(SUMIF($F$22:$F$60, "生活相談員", S22:S60)=0,"",SUMIF($F$22:$F$60,"生活相談員",S22:S60))</f>
        <v/>
      </c>
      <c r="T62" s="79" t="str">
        <f t="shared" ref="T62:AW62" si="1">IF(SUMIF($F$22:$F$60, "生活相談員", T22:T60)=0,"",SUMIF($F$22:$F$60,"生活相談員",T22:T60))</f>
        <v/>
      </c>
      <c r="U62" s="79" t="str">
        <f t="shared" si="1"/>
        <v/>
      </c>
      <c r="V62" s="79" t="str">
        <f t="shared" si="1"/>
        <v/>
      </c>
      <c r="W62" s="79" t="str">
        <f t="shared" si="1"/>
        <v/>
      </c>
      <c r="X62" s="79" t="str">
        <f t="shared" si="1"/>
        <v/>
      </c>
      <c r="Y62" s="80" t="str">
        <f t="shared" si="1"/>
        <v/>
      </c>
      <c r="Z62" s="78" t="str">
        <f t="shared" si="1"/>
        <v/>
      </c>
      <c r="AA62" s="79" t="str">
        <f t="shared" si="1"/>
        <v/>
      </c>
      <c r="AB62" s="79" t="str">
        <f t="shared" si="1"/>
        <v/>
      </c>
      <c r="AC62" s="79" t="str">
        <f t="shared" si="1"/>
        <v/>
      </c>
      <c r="AD62" s="79" t="str">
        <f t="shared" si="1"/>
        <v/>
      </c>
      <c r="AE62" s="79" t="str">
        <f t="shared" si="1"/>
        <v/>
      </c>
      <c r="AF62" s="80" t="str">
        <f t="shared" si="1"/>
        <v/>
      </c>
      <c r="AG62" s="78" t="str">
        <f t="shared" si="1"/>
        <v/>
      </c>
      <c r="AH62" s="79" t="str">
        <f t="shared" si="1"/>
        <v/>
      </c>
      <c r="AI62" s="79" t="str">
        <f t="shared" si="1"/>
        <v/>
      </c>
      <c r="AJ62" s="79" t="str">
        <f t="shared" si="1"/>
        <v/>
      </c>
      <c r="AK62" s="79" t="str">
        <f t="shared" si="1"/>
        <v/>
      </c>
      <c r="AL62" s="79" t="str">
        <f t="shared" si="1"/>
        <v/>
      </c>
      <c r="AM62" s="80" t="str">
        <f t="shared" si="1"/>
        <v/>
      </c>
      <c r="AN62" s="78" t="str">
        <f t="shared" si="1"/>
        <v/>
      </c>
      <c r="AO62" s="79" t="str">
        <f t="shared" si="1"/>
        <v/>
      </c>
      <c r="AP62" s="79" t="str">
        <f t="shared" si="1"/>
        <v/>
      </c>
      <c r="AQ62" s="79" t="str">
        <f t="shared" si="1"/>
        <v/>
      </c>
      <c r="AR62" s="79" t="str">
        <f t="shared" si="1"/>
        <v/>
      </c>
      <c r="AS62" s="79" t="str">
        <f t="shared" si="1"/>
        <v/>
      </c>
      <c r="AT62" s="80" t="str">
        <f t="shared" si="1"/>
        <v/>
      </c>
      <c r="AU62" s="78" t="str">
        <f t="shared" si="1"/>
        <v/>
      </c>
      <c r="AV62" s="79" t="str">
        <f t="shared" si="1"/>
        <v/>
      </c>
      <c r="AW62" s="80" t="str">
        <f t="shared" si="1"/>
        <v/>
      </c>
      <c r="AX62" s="350" t="str">
        <f>IF(SUMIF($F$22:$F$60, "生活相談員", AX22:AY60)=0,"",SUMIF($F$22:$F$60,"生活相談員",AX22:AY60))</f>
        <v/>
      </c>
      <c r="AY62" s="351"/>
      <c r="AZ62" s="310" t="str">
        <f>IF(AX62="","",IF($BB$3="４週",AX62/4,IF($BB$3="暦月",AX62/(通所型サービス!$BB$8/7),"")))</f>
        <v/>
      </c>
      <c r="BA62" s="311"/>
      <c r="BB62" s="312"/>
      <c r="BC62" s="313"/>
      <c r="BD62" s="313"/>
      <c r="BE62" s="313"/>
      <c r="BF62" s="314"/>
    </row>
    <row r="63" spans="2:58" ht="20.25" customHeight="1" x14ac:dyDescent="0.4">
      <c r="B63" s="81"/>
      <c r="C63" s="82"/>
      <c r="D63" s="82"/>
      <c r="E63" s="82"/>
      <c r="F63" s="82"/>
      <c r="G63" s="321" t="s">
        <v>69</v>
      </c>
      <c r="H63" s="321"/>
      <c r="I63" s="321"/>
      <c r="J63" s="321"/>
      <c r="K63" s="321"/>
      <c r="L63" s="321"/>
      <c r="M63" s="321"/>
      <c r="N63" s="321"/>
      <c r="O63" s="321"/>
      <c r="P63" s="321"/>
      <c r="Q63" s="321"/>
      <c r="R63" s="322"/>
      <c r="S63" s="83" t="str">
        <f t="shared" ref="S63:AW63" si="2">IF(SUMIF($F$22:$F$60, "介護職員", S22:S60)=0,"",SUMIF($F$22:$F$60, "介護職員", S22:S60))</f>
        <v/>
      </c>
      <c r="T63" s="84" t="str">
        <f t="shared" si="2"/>
        <v/>
      </c>
      <c r="U63" s="84" t="str">
        <f t="shared" si="2"/>
        <v/>
      </c>
      <c r="V63" s="84" t="str">
        <f t="shared" si="2"/>
        <v/>
      </c>
      <c r="W63" s="84" t="str">
        <f t="shared" si="2"/>
        <v/>
      </c>
      <c r="X63" s="84" t="str">
        <f t="shared" si="2"/>
        <v/>
      </c>
      <c r="Y63" s="85" t="str">
        <f t="shared" si="2"/>
        <v/>
      </c>
      <c r="Z63" s="83" t="str">
        <f t="shared" si="2"/>
        <v/>
      </c>
      <c r="AA63" s="84" t="str">
        <f t="shared" si="2"/>
        <v/>
      </c>
      <c r="AB63" s="84" t="str">
        <f t="shared" si="2"/>
        <v/>
      </c>
      <c r="AC63" s="84" t="str">
        <f t="shared" si="2"/>
        <v/>
      </c>
      <c r="AD63" s="84" t="str">
        <f t="shared" si="2"/>
        <v/>
      </c>
      <c r="AE63" s="84" t="str">
        <f t="shared" si="2"/>
        <v/>
      </c>
      <c r="AF63" s="85" t="str">
        <f t="shared" si="2"/>
        <v/>
      </c>
      <c r="AG63" s="83" t="str">
        <f t="shared" si="2"/>
        <v/>
      </c>
      <c r="AH63" s="84" t="str">
        <f t="shared" si="2"/>
        <v/>
      </c>
      <c r="AI63" s="84" t="str">
        <f t="shared" si="2"/>
        <v/>
      </c>
      <c r="AJ63" s="84" t="str">
        <f t="shared" si="2"/>
        <v/>
      </c>
      <c r="AK63" s="84" t="str">
        <f t="shared" si="2"/>
        <v/>
      </c>
      <c r="AL63" s="84" t="str">
        <f t="shared" si="2"/>
        <v/>
      </c>
      <c r="AM63" s="85" t="str">
        <f t="shared" si="2"/>
        <v/>
      </c>
      <c r="AN63" s="83" t="str">
        <f t="shared" si="2"/>
        <v/>
      </c>
      <c r="AO63" s="84" t="str">
        <f t="shared" si="2"/>
        <v/>
      </c>
      <c r="AP63" s="84" t="str">
        <f t="shared" si="2"/>
        <v/>
      </c>
      <c r="AQ63" s="84" t="str">
        <f t="shared" si="2"/>
        <v/>
      </c>
      <c r="AR63" s="84" t="str">
        <f t="shared" si="2"/>
        <v/>
      </c>
      <c r="AS63" s="84" t="str">
        <f t="shared" si="2"/>
        <v/>
      </c>
      <c r="AT63" s="85" t="str">
        <f t="shared" si="2"/>
        <v/>
      </c>
      <c r="AU63" s="83" t="str">
        <f t="shared" si="2"/>
        <v/>
      </c>
      <c r="AV63" s="84" t="str">
        <f t="shared" si="2"/>
        <v/>
      </c>
      <c r="AW63" s="85" t="str">
        <f t="shared" si="2"/>
        <v/>
      </c>
      <c r="AX63" s="323" t="str">
        <f>IF(SUMIF($F$22:$F$60, "介護職員", AX22:AX60)=0,"",SUMIF($F$22:$F$60, "介護職員", AX22:AX60))</f>
        <v/>
      </c>
      <c r="AY63" s="324"/>
      <c r="AZ63" s="325" t="str">
        <f>IF(AX63="","",IF($BB$3="４週",AX63/4,IF($BB$3="暦月",AX63/(通所型サービス!$BB$8/7),"")))</f>
        <v/>
      </c>
      <c r="BA63" s="326"/>
      <c r="BB63" s="315"/>
      <c r="BC63" s="316"/>
      <c r="BD63" s="316"/>
      <c r="BE63" s="316"/>
      <c r="BF63" s="317"/>
    </row>
    <row r="64" spans="2:58" ht="20.25" customHeight="1" x14ac:dyDescent="0.4">
      <c r="B64" s="81"/>
      <c r="C64" s="82"/>
      <c r="D64" s="82"/>
      <c r="E64" s="82"/>
      <c r="F64" s="82"/>
      <c r="G64" s="321" t="s">
        <v>70</v>
      </c>
      <c r="H64" s="321"/>
      <c r="I64" s="321"/>
      <c r="J64" s="321"/>
      <c r="K64" s="321"/>
      <c r="L64" s="321"/>
      <c r="M64" s="321"/>
      <c r="N64" s="321"/>
      <c r="O64" s="321"/>
      <c r="P64" s="321"/>
      <c r="Q64" s="321"/>
      <c r="R64" s="322"/>
      <c r="S64" s="86"/>
      <c r="T64" s="87"/>
      <c r="U64" s="87"/>
      <c r="V64" s="87"/>
      <c r="W64" s="87"/>
      <c r="X64" s="87"/>
      <c r="Y64" s="88"/>
      <c r="Z64" s="86"/>
      <c r="AA64" s="87"/>
      <c r="AB64" s="87"/>
      <c r="AC64" s="87"/>
      <c r="AD64" s="87"/>
      <c r="AE64" s="87"/>
      <c r="AF64" s="88"/>
      <c r="AG64" s="86"/>
      <c r="AH64" s="87"/>
      <c r="AI64" s="87"/>
      <c r="AJ64" s="87"/>
      <c r="AK64" s="87"/>
      <c r="AL64" s="87"/>
      <c r="AM64" s="88"/>
      <c r="AN64" s="86"/>
      <c r="AO64" s="87"/>
      <c r="AP64" s="87"/>
      <c r="AQ64" s="87"/>
      <c r="AR64" s="87"/>
      <c r="AS64" s="87"/>
      <c r="AT64" s="88"/>
      <c r="AU64" s="86"/>
      <c r="AV64" s="87"/>
      <c r="AW64" s="88"/>
      <c r="AX64" s="327"/>
      <c r="AY64" s="328"/>
      <c r="AZ64" s="328"/>
      <c r="BA64" s="329"/>
      <c r="BB64" s="315"/>
      <c r="BC64" s="316"/>
      <c r="BD64" s="316"/>
      <c r="BE64" s="316"/>
      <c r="BF64" s="317"/>
    </row>
    <row r="65" spans="2:73" ht="20.25" customHeight="1" x14ac:dyDescent="0.4">
      <c r="B65" s="81"/>
      <c r="C65" s="82"/>
      <c r="D65" s="82"/>
      <c r="E65" s="82"/>
      <c r="F65" s="82"/>
      <c r="G65" s="321" t="s">
        <v>71</v>
      </c>
      <c r="H65" s="321"/>
      <c r="I65" s="321"/>
      <c r="J65" s="321"/>
      <c r="K65" s="321"/>
      <c r="L65" s="321"/>
      <c r="M65" s="321"/>
      <c r="N65" s="321"/>
      <c r="O65" s="321"/>
      <c r="P65" s="321"/>
      <c r="Q65" s="321"/>
      <c r="R65" s="322"/>
      <c r="S65" s="86"/>
      <c r="T65" s="87"/>
      <c r="U65" s="87"/>
      <c r="V65" s="87"/>
      <c r="W65" s="87"/>
      <c r="X65" s="87"/>
      <c r="Y65" s="88"/>
      <c r="Z65" s="86"/>
      <c r="AA65" s="87"/>
      <c r="AB65" s="87"/>
      <c r="AC65" s="87"/>
      <c r="AD65" s="87"/>
      <c r="AE65" s="87"/>
      <c r="AF65" s="88"/>
      <c r="AG65" s="86"/>
      <c r="AH65" s="87"/>
      <c r="AI65" s="87"/>
      <c r="AJ65" s="87"/>
      <c r="AK65" s="87"/>
      <c r="AL65" s="87"/>
      <c r="AM65" s="88"/>
      <c r="AN65" s="86"/>
      <c r="AO65" s="87"/>
      <c r="AP65" s="87"/>
      <c r="AQ65" s="87"/>
      <c r="AR65" s="87"/>
      <c r="AS65" s="87"/>
      <c r="AT65" s="88"/>
      <c r="AU65" s="86"/>
      <c r="AV65" s="87"/>
      <c r="AW65" s="88"/>
      <c r="AX65" s="330"/>
      <c r="AY65" s="331"/>
      <c r="AZ65" s="331"/>
      <c r="BA65" s="332"/>
      <c r="BB65" s="315"/>
      <c r="BC65" s="316"/>
      <c r="BD65" s="316"/>
      <c r="BE65" s="316"/>
      <c r="BF65" s="317"/>
    </row>
    <row r="66" spans="2:73" ht="20.25" customHeight="1" thickBot="1" x14ac:dyDescent="0.45">
      <c r="B66" s="89"/>
      <c r="C66" s="90"/>
      <c r="D66" s="90"/>
      <c r="E66" s="90"/>
      <c r="F66" s="90"/>
      <c r="G66" s="340" t="s">
        <v>72</v>
      </c>
      <c r="H66" s="340"/>
      <c r="I66" s="340"/>
      <c r="J66" s="340"/>
      <c r="K66" s="340"/>
      <c r="L66" s="340"/>
      <c r="M66" s="340"/>
      <c r="N66" s="340"/>
      <c r="O66" s="340"/>
      <c r="P66" s="340"/>
      <c r="Q66" s="340"/>
      <c r="R66" s="341"/>
      <c r="S66" s="91" t="str">
        <f>IF(S65&lt;&gt;"",IF(S64&gt;15,((S64-15)/5+1)*S65,S65),"")</f>
        <v/>
      </c>
      <c r="T66" s="92" t="str">
        <f t="shared" ref="T66:AW66" si="3">IF(T65&lt;&gt;"",IF(T64&gt;15,((T64-15)/5+1)*T65,T65),"")</f>
        <v/>
      </c>
      <c r="U66" s="92" t="str">
        <f t="shared" si="3"/>
        <v/>
      </c>
      <c r="V66" s="92" t="str">
        <f t="shared" si="3"/>
        <v/>
      </c>
      <c r="W66" s="92" t="str">
        <f t="shared" si="3"/>
        <v/>
      </c>
      <c r="X66" s="92" t="str">
        <f t="shared" si="3"/>
        <v/>
      </c>
      <c r="Y66" s="93" t="str">
        <f t="shared" si="3"/>
        <v/>
      </c>
      <c r="Z66" s="91" t="str">
        <f t="shared" si="3"/>
        <v/>
      </c>
      <c r="AA66" s="92" t="str">
        <f t="shared" si="3"/>
        <v/>
      </c>
      <c r="AB66" s="92" t="str">
        <f t="shared" si="3"/>
        <v/>
      </c>
      <c r="AC66" s="92" t="str">
        <f t="shared" si="3"/>
        <v/>
      </c>
      <c r="AD66" s="92" t="str">
        <f t="shared" si="3"/>
        <v/>
      </c>
      <c r="AE66" s="92" t="str">
        <f t="shared" si="3"/>
        <v/>
      </c>
      <c r="AF66" s="93" t="str">
        <f t="shared" si="3"/>
        <v/>
      </c>
      <c r="AG66" s="91" t="str">
        <f t="shared" si="3"/>
        <v/>
      </c>
      <c r="AH66" s="92" t="str">
        <f t="shared" si="3"/>
        <v/>
      </c>
      <c r="AI66" s="92" t="str">
        <f t="shared" si="3"/>
        <v/>
      </c>
      <c r="AJ66" s="92" t="str">
        <f t="shared" si="3"/>
        <v/>
      </c>
      <c r="AK66" s="92" t="str">
        <f t="shared" si="3"/>
        <v/>
      </c>
      <c r="AL66" s="92" t="str">
        <f t="shared" si="3"/>
        <v/>
      </c>
      <c r="AM66" s="93" t="str">
        <f t="shared" si="3"/>
        <v/>
      </c>
      <c r="AN66" s="91" t="str">
        <f t="shared" si="3"/>
        <v/>
      </c>
      <c r="AO66" s="92" t="str">
        <f t="shared" si="3"/>
        <v/>
      </c>
      <c r="AP66" s="92" t="str">
        <f t="shared" si="3"/>
        <v/>
      </c>
      <c r="AQ66" s="92" t="str">
        <f t="shared" si="3"/>
        <v/>
      </c>
      <c r="AR66" s="92" t="str">
        <f t="shared" si="3"/>
        <v/>
      </c>
      <c r="AS66" s="92" t="str">
        <f t="shared" si="3"/>
        <v/>
      </c>
      <c r="AT66" s="93" t="str">
        <f t="shared" si="3"/>
        <v/>
      </c>
      <c r="AU66" s="83" t="str">
        <f t="shared" si="3"/>
        <v/>
      </c>
      <c r="AV66" s="84" t="str">
        <f t="shared" si="3"/>
        <v/>
      </c>
      <c r="AW66" s="85" t="str">
        <f t="shared" si="3"/>
        <v/>
      </c>
      <c r="AX66" s="330"/>
      <c r="AY66" s="331"/>
      <c r="AZ66" s="331"/>
      <c r="BA66" s="332"/>
      <c r="BB66" s="315"/>
      <c r="BC66" s="316"/>
      <c r="BD66" s="316"/>
      <c r="BE66" s="316"/>
      <c r="BF66" s="317"/>
    </row>
    <row r="67" spans="2:73" ht="18.75" customHeight="1" x14ac:dyDescent="0.4">
      <c r="B67" s="230" t="s">
        <v>73</v>
      </c>
      <c r="C67" s="231"/>
      <c r="D67" s="231"/>
      <c r="E67" s="231"/>
      <c r="F67" s="231"/>
      <c r="G67" s="231"/>
      <c r="H67" s="231"/>
      <c r="I67" s="231"/>
      <c r="J67" s="231"/>
      <c r="K67" s="232"/>
      <c r="L67" s="342" t="s">
        <v>74</v>
      </c>
      <c r="M67" s="342"/>
      <c r="N67" s="342"/>
      <c r="O67" s="342"/>
      <c r="P67" s="342"/>
      <c r="Q67" s="342"/>
      <c r="R67" s="343"/>
      <c r="S67" s="94" t="str">
        <f>IF($L67="","",IF(COUNTIFS($F$22:$F$60,$L67,S$22:S$60,"&gt;0")=0,"",COUNTIFS($F$22:$F$60,$L67,S$22:S$60,"&gt;0")))</f>
        <v/>
      </c>
      <c r="T67" s="95" t="str">
        <f t="shared" ref="T67:AW71" si="4">IF($L67="","",IF(COUNTIFS($F$22:$F$60,$L67,T$22:T$60,"&gt;0")=0,"",COUNTIFS($F$22:$F$60,$L67,T$22:T$60,"&gt;0")))</f>
        <v/>
      </c>
      <c r="U67" s="95" t="str">
        <f t="shared" si="4"/>
        <v/>
      </c>
      <c r="V67" s="95" t="str">
        <f t="shared" si="4"/>
        <v/>
      </c>
      <c r="W67" s="95" t="str">
        <f t="shared" si="4"/>
        <v/>
      </c>
      <c r="X67" s="95" t="str">
        <f t="shared" si="4"/>
        <v/>
      </c>
      <c r="Y67" s="96" t="str">
        <f t="shared" si="4"/>
        <v/>
      </c>
      <c r="Z67" s="97" t="str">
        <f t="shared" si="4"/>
        <v/>
      </c>
      <c r="AA67" s="95" t="str">
        <f t="shared" si="4"/>
        <v/>
      </c>
      <c r="AB67" s="95" t="str">
        <f t="shared" si="4"/>
        <v/>
      </c>
      <c r="AC67" s="95" t="str">
        <f t="shared" si="4"/>
        <v/>
      </c>
      <c r="AD67" s="95" t="str">
        <f t="shared" si="4"/>
        <v/>
      </c>
      <c r="AE67" s="95" t="str">
        <f t="shared" si="4"/>
        <v/>
      </c>
      <c r="AF67" s="96" t="str">
        <f t="shared" si="4"/>
        <v/>
      </c>
      <c r="AG67" s="95" t="str">
        <f t="shared" si="4"/>
        <v/>
      </c>
      <c r="AH67" s="95" t="str">
        <f t="shared" si="4"/>
        <v/>
      </c>
      <c r="AI67" s="95" t="str">
        <f t="shared" si="4"/>
        <v/>
      </c>
      <c r="AJ67" s="95" t="str">
        <f t="shared" si="4"/>
        <v/>
      </c>
      <c r="AK67" s="95" t="str">
        <f t="shared" si="4"/>
        <v/>
      </c>
      <c r="AL67" s="95" t="str">
        <f t="shared" si="4"/>
        <v/>
      </c>
      <c r="AM67" s="96" t="str">
        <f t="shared" si="4"/>
        <v/>
      </c>
      <c r="AN67" s="95" t="str">
        <f t="shared" si="4"/>
        <v/>
      </c>
      <c r="AO67" s="95" t="str">
        <f t="shared" si="4"/>
        <v/>
      </c>
      <c r="AP67" s="95" t="str">
        <f t="shared" si="4"/>
        <v/>
      </c>
      <c r="AQ67" s="95" t="str">
        <f t="shared" si="4"/>
        <v/>
      </c>
      <c r="AR67" s="95" t="str">
        <f t="shared" si="4"/>
        <v/>
      </c>
      <c r="AS67" s="95" t="str">
        <f t="shared" si="4"/>
        <v/>
      </c>
      <c r="AT67" s="96" t="str">
        <f t="shared" si="4"/>
        <v/>
      </c>
      <c r="AU67" s="95" t="str">
        <f t="shared" si="4"/>
        <v/>
      </c>
      <c r="AV67" s="95" t="str">
        <f t="shared" si="4"/>
        <v/>
      </c>
      <c r="AW67" s="96" t="str">
        <f t="shared" si="4"/>
        <v/>
      </c>
      <c r="AX67" s="330"/>
      <c r="AY67" s="331"/>
      <c r="AZ67" s="331"/>
      <c r="BA67" s="332"/>
      <c r="BB67" s="315"/>
      <c r="BC67" s="316"/>
      <c r="BD67" s="316"/>
      <c r="BE67" s="316"/>
      <c r="BF67" s="317"/>
    </row>
    <row r="68" spans="2:73" ht="18.75" customHeight="1" x14ac:dyDescent="0.4">
      <c r="B68" s="230"/>
      <c r="C68" s="231"/>
      <c r="D68" s="231"/>
      <c r="E68" s="231"/>
      <c r="F68" s="231"/>
      <c r="G68" s="231"/>
      <c r="H68" s="231"/>
      <c r="I68" s="231"/>
      <c r="J68" s="231"/>
      <c r="K68" s="232"/>
      <c r="L68" s="344" t="s">
        <v>75</v>
      </c>
      <c r="M68" s="344"/>
      <c r="N68" s="344"/>
      <c r="O68" s="344"/>
      <c r="P68" s="344"/>
      <c r="Q68" s="344"/>
      <c r="R68" s="345"/>
      <c r="S68" s="83" t="str">
        <f t="shared" ref="S68:AH71" si="5">IF($L68="","",IF(COUNTIFS($F$22:$F$60,$L68,S$22:S$60,"&gt;0")=0,"",COUNTIFS($F$22:$F$60,$L68,S$22:S$60,"&gt;0")))</f>
        <v/>
      </c>
      <c r="T68" s="84" t="str">
        <f>IF($L68="","",IF(COUNTIFS($F$22:$F$60,$L68,T$22:T$60,"&gt;0")=0,"",COUNTIFS($F$22:$F$60,$L68,T$22:T$60,"&gt;0")))</f>
        <v/>
      </c>
      <c r="U68" s="84" t="str">
        <f t="shared" si="5"/>
        <v/>
      </c>
      <c r="V68" s="84" t="str">
        <f t="shared" si="5"/>
        <v/>
      </c>
      <c r="W68" s="84" t="str">
        <f t="shared" si="5"/>
        <v/>
      </c>
      <c r="X68" s="84" t="str">
        <f t="shared" si="5"/>
        <v/>
      </c>
      <c r="Y68" s="85" t="str">
        <f t="shared" si="5"/>
        <v/>
      </c>
      <c r="Z68" s="98" t="str">
        <f t="shared" si="5"/>
        <v/>
      </c>
      <c r="AA68" s="84" t="str">
        <f t="shared" si="5"/>
        <v/>
      </c>
      <c r="AB68" s="84" t="str">
        <f t="shared" si="5"/>
        <v/>
      </c>
      <c r="AC68" s="84" t="str">
        <f t="shared" si="5"/>
        <v/>
      </c>
      <c r="AD68" s="84" t="str">
        <f t="shared" si="5"/>
        <v/>
      </c>
      <c r="AE68" s="84" t="str">
        <f t="shared" si="5"/>
        <v/>
      </c>
      <c r="AF68" s="85" t="str">
        <f t="shared" si="5"/>
        <v/>
      </c>
      <c r="AG68" s="84" t="str">
        <f t="shared" si="5"/>
        <v/>
      </c>
      <c r="AH68" s="84" t="str">
        <f t="shared" si="5"/>
        <v/>
      </c>
      <c r="AI68" s="84" t="str">
        <f t="shared" si="4"/>
        <v/>
      </c>
      <c r="AJ68" s="84" t="str">
        <f t="shared" si="4"/>
        <v/>
      </c>
      <c r="AK68" s="84" t="str">
        <f t="shared" si="4"/>
        <v/>
      </c>
      <c r="AL68" s="84" t="str">
        <f t="shared" si="4"/>
        <v/>
      </c>
      <c r="AM68" s="85" t="str">
        <f t="shared" si="4"/>
        <v/>
      </c>
      <c r="AN68" s="84" t="str">
        <f t="shared" si="4"/>
        <v/>
      </c>
      <c r="AO68" s="84" t="str">
        <f t="shared" si="4"/>
        <v/>
      </c>
      <c r="AP68" s="84" t="str">
        <f t="shared" si="4"/>
        <v/>
      </c>
      <c r="AQ68" s="84" t="str">
        <f t="shared" si="4"/>
        <v/>
      </c>
      <c r="AR68" s="84" t="str">
        <f t="shared" si="4"/>
        <v/>
      </c>
      <c r="AS68" s="84" t="str">
        <f t="shared" si="4"/>
        <v/>
      </c>
      <c r="AT68" s="85" t="str">
        <f t="shared" si="4"/>
        <v/>
      </c>
      <c r="AU68" s="84" t="str">
        <f t="shared" si="4"/>
        <v/>
      </c>
      <c r="AV68" s="84" t="str">
        <f t="shared" si="4"/>
        <v/>
      </c>
      <c r="AW68" s="85" t="str">
        <f t="shared" si="4"/>
        <v/>
      </c>
      <c r="AX68" s="330"/>
      <c r="AY68" s="331"/>
      <c r="AZ68" s="331"/>
      <c r="BA68" s="332"/>
      <c r="BB68" s="315"/>
      <c r="BC68" s="316"/>
      <c r="BD68" s="316"/>
      <c r="BE68" s="316"/>
      <c r="BF68" s="317"/>
    </row>
    <row r="69" spans="2:73" ht="18.75" customHeight="1" x14ac:dyDescent="0.4">
      <c r="B69" s="230"/>
      <c r="C69" s="231"/>
      <c r="D69" s="231"/>
      <c r="E69" s="231"/>
      <c r="F69" s="231"/>
      <c r="G69" s="231"/>
      <c r="H69" s="231"/>
      <c r="I69" s="231"/>
      <c r="J69" s="231"/>
      <c r="K69" s="232"/>
      <c r="L69" s="344" t="s">
        <v>76</v>
      </c>
      <c r="M69" s="344"/>
      <c r="N69" s="344"/>
      <c r="O69" s="344"/>
      <c r="P69" s="344"/>
      <c r="Q69" s="344"/>
      <c r="R69" s="345"/>
      <c r="S69" s="83" t="str">
        <f t="shared" si="5"/>
        <v/>
      </c>
      <c r="T69" s="84" t="str">
        <f t="shared" si="4"/>
        <v/>
      </c>
      <c r="U69" s="84" t="str">
        <f t="shared" si="4"/>
        <v/>
      </c>
      <c r="V69" s="84" t="str">
        <f t="shared" si="4"/>
        <v/>
      </c>
      <c r="W69" s="84" t="str">
        <f t="shared" si="4"/>
        <v/>
      </c>
      <c r="X69" s="84" t="str">
        <f>IF($L69="","",IF(COUNTIFS($F$22:$F$60,$L69,X$22:X$60,"&gt;0")=0,"",COUNTIFS($F$22:$F$60,$L69,X$22:X$60,"&gt;0")))</f>
        <v/>
      </c>
      <c r="Y69" s="85" t="str">
        <f t="shared" si="4"/>
        <v/>
      </c>
      <c r="Z69" s="98" t="str">
        <f t="shared" si="4"/>
        <v/>
      </c>
      <c r="AA69" s="84" t="str">
        <f t="shared" si="4"/>
        <v/>
      </c>
      <c r="AB69" s="84" t="str">
        <f t="shared" si="4"/>
        <v/>
      </c>
      <c r="AC69" s="84" t="str">
        <f t="shared" si="4"/>
        <v/>
      </c>
      <c r="AD69" s="84" t="str">
        <f t="shared" si="4"/>
        <v/>
      </c>
      <c r="AE69" s="84" t="str">
        <f t="shared" si="4"/>
        <v/>
      </c>
      <c r="AF69" s="85" t="str">
        <f t="shared" si="4"/>
        <v/>
      </c>
      <c r="AG69" s="84" t="str">
        <f t="shared" si="4"/>
        <v/>
      </c>
      <c r="AH69" s="84" t="str">
        <f t="shared" si="4"/>
        <v/>
      </c>
      <c r="AI69" s="84" t="str">
        <f t="shared" si="4"/>
        <v/>
      </c>
      <c r="AJ69" s="84" t="str">
        <f t="shared" si="4"/>
        <v/>
      </c>
      <c r="AK69" s="84" t="str">
        <f t="shared" si="4"/>
        <v/>
      </c>
      <c r="AL69" s="84" t="str">
        <f t="shared" si="4"/>
        <v/>
      </c>
      <c r="AM69" s="85" t="str">
        <f t="shared" si="4"/>
        <v/>
      </c>
      <c r="AN69" s="84" t="str">
        <f t="shared" si="4"/>
        <v/>
      </c>
      <c r="AO69" s="84" t="str">
        <f t="shared" si="4"/>
        <v/>
      </c>
      <c r="AP69" s="84" t="str">
        <f t="shared" si="4"/>
        <v/>
      </c>
      <c r="AQ69" s="84" t="str">
        <f t="shared" si="4"/>
        <v/>
      </c>
      <c r="AR69" s="84" t="str">
        <f t="shared" si="4"/>
        <v/>
      </c>
      <c r="AS69" s="84" t="str">
        <f t="shared" si="4"/>
        <v/>
      </c>
      <c r="AT69" s="85" t="str">
        <f t="shared" si="4"/>
        <v/>
      </c>
      <c r="AU69" s="84" t="str">
        <f t="shared" si="4"/>
        <v/>
      </c>
      <c r="AV69" s="84" t="str">
        <f t="shared" si="4"/>
        <v/>
      </c>
      <c r="AW69" s="85" t="str">
        <f t="shared" si="4"/>
        <v/>
      </c>
      <c r="AX69" s="330"/>
      <c r="AY69" s="331"/>
      <c r="AZ69" s="331"/>
      <c r="BA69" s="332"/>
      <c r="BB69" s="315"/>
      <c r="BC69" s="316"/>
      <c r="BD69" s="316"/>
      <c r="BE69" s="316"/>
      <c r="BF69" s="317"/>
    </row>
    <row r="70" spans="2:73" ht="18.75" customHeight="1" x14ac:dyDescent="0.4">
      <c r="B70" s="230"/>
      <c r="C70" s="231"/>
      <c r="D70" s="231"/>
      <c r="E70" s="231"/>
      <c r="F70" s="231"/>
      <c r="G70" s="231"/>
      <c r="H70" s="231"/>
      <c r="I70" s="231"/>
      <c r="J70" s="231"/>
      <c r="K70" s="232"/>
      <c r="L70" s="344" t="s">
        <v>77</v>
      </c>
      <c r="M70" s="344"/>
      <c r="N70" s="344"/>
      <c r="O70" s="344"/>
      <c r="P70" s="344"/>
      <c r="Q70" s="344"/>
      <c r="R70" s="345"/>
      <c r="S70" s="83" t="str">
        <f t="shared" si="5"/>
        <v/>
      </c>
      <c r="T70" s="84" t="str">
        <f t="shared" si="4"/>
        <v/>
      </c>
      <c r="U70" s="84" t="str">
        <f t="shared" si="4"/>
        <v/>
      </c>
      <c r="V70" s="84" t="str">
        <f t="shared" si="4"/>
        <v/>
      </c>
      <c r="W70" s="84" t="str">
        <f t="shared" si="4"/>
        <v/>
      </c>
      <c r="X70" s="84" t="str">
        <f t="shared" si="4"/>
        <v/>
      </c>
      <c r="Y70" s="85" t="str">
        <f t="shared" si="4"/>
        <v/>
      </c>
      <c r="Z70" s="98" t="str">
        <f t="shared" si="4"/>
        <v/>
      </c>
      <c r="AA70" s="84" t="str">
        <f t="shared" si="4"/>
        <v/>
      </c>
      <c r="AB70" s="84" t="str">
        <f t="shared" si="4"/>
        <v/>
      </c>
      <c r="AC70" s="84" t="str">
        <f t="shared" si="4"/>
        <v/>
      </c>
      <c r="AD70" s="84" t="str">
        <f t="shared" si="4"/>
        <v/>
      </c>
      <c r="AE70" s="84" t="str">
        <f t="shared" si="4"/>
        <v/>
      </c>
      <c r="AF70" s="85" t="str">
        <f t="shared" si="4"/>
        <v/>
      </c>
      <c r="AG70" s="84" t="str">
        <f t="shared" si="4"/>
        <v/>
      </c>
      <c r="AH70" s="84" t="str">
        <f t="shared" si="4"/>
        <v/>
      </c>
      <c r="AI70" s="84" t="str">
        <f t="shared" si="4"/>
        <v/>
      </c>
      <c r="AJ70" s="84" t="str">
        <f t="shared" si="4"/>
        <v/>
      </c>
      <c r="AK70" s="84" t="str">
        <f t="shared" si="4"/>
        <v/>
      </c>
      <c r="AL70" s="84" t="str">
        <f t="shared" si="4"/>
        <v/>
      </c>
      <c r="AM70" s="85" t="str">
        <f t="shared" si="4"/>
        <v/>
      </c>
      <c r="AN70" s="84" t="str">
        <f t="shared" si="4"/>
        <v/>
      </c>
      <c r="AO70" s="84" t="str">
        <f t="shared" si="4"/>
        <v/>
      </c>
      <c r="AP70" s="84" t="str">
        <f t="shared" si="4"/>
        <v/>
      </c>
      <c r="AQ70" s="84" t="str">
        <f t="shared" si="4"/>
        <v/>
      </c>
      <c r="AR70" s="84" t="str">
        <f t="shared" si="4"/>
        <v/>
      </c>
      <c r="AS70" s="84" t="str">
        <f t="shared" si="4"/>
        <v/>
      </c>
      <c r="AT70" s="85" t="str">
        <f t="shared" si="4"/>
        <v/>
      </c>
      <c r="AU70" s="84" t="str">
        <f t="shared" si="4"/>
        <v/>
      </c>
      <c r="AV70" s="84" t="str">
        <f t="shared" si="4"/>
        <v/>
      </c>
      <c r="AW70" s="85" t="str">
        <f t="shared" si="4"/>
        <v/>
      </c>
      <c r="AX70" s="330"/>
      <c r="AY70" s="331"/>
      <c r="AZ70" s="331"/>
      <c r="BA70" s="332"/>
      <c r="BB70" s="315"/>
      <c r="BC70" s="316"/>
      <c r="BD70" s="316"/>
      <c r="BE70" s="316"/>
      <c r="BF70" s="317"/>
    </row>
    <row r="71" spans="2:73" ht="18.75" customHeight="1" thickBot="1" x14ac:dyDescent="0.45">
      <c r="B71" s="233"/>
      <c r="C71" s="234"/>
      <c r="D71" s="234"/>
      <c r="E71" s="234"/>
      <c r="F71" s="234"/>
      <c r="G71" s="234"/>
      <c r="H71" s="234"/>
      <c r="I71" s="234"/>
      <c r="J71" s="234"/>
      <c r="K71" s="235"/>
      <c r="L71" s="346"/>
      <c r="M71" s="346"/>
      <c r="N71" s="346"/>
      <c r="O71" s="346"/>
      <c r="P71" s="346"/>
      <c r="Q71" s="346"/>
      <c r="R71" s="347"/>
      <c r="S71" s="99" t="str">
        <f t="shared" si="5"/>
        <v/>
      </c>
      <c r="T71" s="100" t="str">
        <f t="shared" si="4"/>
        <v/>
      </c>
      <c r="U71" s="100" t="str">
        <f t="shared" si="4"/>
        <v/>
      </c>
      <c r="V71" s="100" t="str">
        <f t="shared" si="4"/>
        <v/>
      </c>
      <c r="W71" s="100" t="str">
        <f t="shared" si="4"/>
        <v/>
      </c>
      <c r="X71" s="100" t="str">
        <f t="shared" si="4"/>
        <v/>
      </c>
      <c r="Y71" s="101" t="str">
        <f t="shared" si="4"/>
        <v/>
      </c>
      <c r="Z71" s="102" t="str">
        <f t="shared" si="4"/>
        <v/>
      </c>
      <c r="AA71" s="100" t="str">
        <f t="shared" si="4"/>
        <v/>
      </c>
      <c r="AB71" s="100" t="str">
        <f t="shared" si="4"/>
        <v/>
      </c>
      <c r="AC71" s="100" t="str">
        <f t="shared" si="4"/>
        <v/>
      </c>
      <c r="AD71" s="100" t="str">
        <f t="shared" si="4"/>
        <v/>
      </c>
      <c r="AE71" s="100" t="str">
        <f t="shared" si="4"/>
        <v/>
      </c>
      <c r="AF71" s="101" t="str">
        <f t="shared" si="4"/>
        <v/>
      </c>
      <c r="AG71" s="100" t="str">
        <f t="shared" si="4"/>
        <v/>
      </c>
      <c r="AH71" s="100" t="str">
        <f t="shared" si="4"/>
        <v/>
      </c>
      <c r="AI71" s="100" t="str">
        <f t="shared" si="4"/>
        <v/>
      </c>
      <c r="AJ71" s="100" t="str">
        <f t="shared" si="4"/>
        <v/>
      </c>
      <c r="AK71" s="100" t="str">
        <f t="shared" si="4"/>
        <v/>
      </c>
      <c r="AL71" s="100" t="str">
        <f t="shared" si="4"/>
        <v/>
      </c>
      <c r="AM71" s="101" t="str">
        <f t="shared" si="4"/>
        <v/>
      </c>
      <c r="AN71" s="100" t="str">
        <f t="shared" si="4"/>
        <v/>
      </c>
      <c r="AO71" s="100" t="str">
        <f t="shared" si="4"/>
        <v/>
      </c>
      <c r="AP71" s="100" t="str">
        <f t="shared" si="4"/>
        <v/>
      </c>
      <c r="AQ71" s="100" t="str">
        <f t="shared" si="4"/>
        <v/>
      </c>
      <c r="AR71" s="100" t="str">
        <f t="shared" si="4"/>
        <v/>
      </c>
      <c r="AS71" s="100" t="str">
        <f t="shared" si="4"/>
        <v/>
      </c>
      <c r="AT71" s="101" t="str">
        <f t="shared" si="4"/>
        <v/>
      </c>
      <c r="AU71" s="100" t="str">
        <f t="shared" si="4"/>
        <v/>
      </c>
      <c r="AV71" s="100" t="str">
        <f t="shared" si="4"/>
        <v/>
      </c>
      <c r="AW71" s="101" t="str">
        <f t="shared" si="4"/>
        <v/>
      </c>
      <c r="AX71" s="333"/>
      <c r="AY71" s="334"/>
      <c r="AZ71" s="334"/>
      <c r="BA71" s="335"/>
      <c r="BB71" s="318"/>
      <c r="BC71" s="319"/>
      <c r="BD71" s="319"/>
      <c r="BE71" s="319"/>
      <c r="BF71" s="320"/>
    </row>
    <row r="72" spans="2:73" ht="13.5" customHeight="1" x14ac:dyDescent="0.4">
      <c r="C72" s="103"/>
      <c r="D72" s="103"/>
      <c r="E72" s="103"/>
      <c r="F72" s="103"/>
      <c r="G72" s="104"/>
      <c r="H72" s="105"/>
      <c r="AF72" s="40"/>
    </row>
    <row r="73" spans="2:73" ht="11.45" customHeight="1" x14ac:dyDescent="0.4">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row>
    <row r="74" spans="2:73" ht="20.25" customHeight="1" x14ac:dyDescent="0.2">
      <c r="BN74" s="35"/>
      <c r="BO74" s="23"/>
      <c r="BP74" s="35"/>
      <c r="BQ74" s="35"/>
      <c r="BR74" s="35"/>
      <c r="BS74" s="107"/>
      <c r="BT74" s="108"/>
      <c r="BU74" s="108"/>
    </row>
    <row r="75" spans="2:73" ht="20.25" customHeight="1" x14ac:dyDescent="0.4">
      <c r="C75" s="109"/>
      <c r="D75" s="109"/>
      <c r="E75" s="109"/>
      <c r="F75" s="109"/>
      <c r="G75" s="109"/>
      <c r="H75" s="40"/>
      <c r="I75" s="40"/>
    </row>
    <row r="76" spans="2:73" ht="20.25" customHeight="1" x14ac:dyDescent="0.4">
      <c r="C76" s="109"/>
      <c r="D76" s="109"/>
      <c r="E76" s="109"/>
      <c r="F76" s="109"/>
      <c r="G76" s="109"/>
      <c r="H76" s="40"/>
      <c r="I76" s="40"/>
    </row>
    <row r="77" spans="2:73" ht="20.25" customHeight="1" x14ac:dyDescent="0.4">
      <c r="C77" s="40"/>
      <c r="D77" s="40"/>
      <c r="E77" s="40"/>
      <c r="F77" s="40"/>
      <c r="G77" s="40"/>
    </row>
    <row r="78" spans="2:73" ht="20.25" customHeight="1" x14ac:dyDescent="0.4">
      <c r="C78" s="40"/>
      <c r="D78" s="40"/>
      <c r="E78" s="40"/>
      <c r="F78" s="40"/>
      <c r="G78" s="40"/>
    </row>
    <row r="79" spans="2:73" ht="20.25" customHeight="1" x14ac:dyDescent="0.4">
      <c r="C79" s="40"/>
      <c r="D79" s="40"/>
      <c r="E79" s="40"/>
      <c r="F79" s="40"/>
      <c r="G79" s="40"/>
    </row>
    <row r="80" spans="2:73" ht="20.25" customHeight="1" x14ac:dyDescent="0.4">
      <c r="C80" s="40"/>
      <c r="D80" s="40"/>
      <c r="E80" s="40"/>
      <c r="F80" s="40"/>
      <c r="G80" s="40"/>
    </row>
  </sheetData>
  <sheetProtection insertColumns="0" deleteRows="0"/>
  <mergeCells count="243">
    <mergeCell ref="L68:R68"/>
    <mergeCell ref="L69:R69"/>
    <mergeCell ref="L70:R70"/>
    <mergeCell ref="L71:R71"/>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P47:R47"/>
    <mergeCell ref="AX47:AY47"/>
    <mergeCell ref="AZ47:BA47"/>
    <mergeCell ref="P48:R48"/>
    <mergeCell ref="AX48:AY48"/>
    <mergeCell ref="AZ48:BA48"/>
    <mergeCell ref="B52:B54"/>
    <mergeCell ref="C52:E54"/>
    <mergeCell ref="G52:G54"/>
    <mergeCell ref="H52:K54"/>
    <mergeCell ref="L52:O54"/>
    <mergeCell ref="P52:R52"/>
    <mergeCell ref="AX49:AY49"/>
    <mergeCell ref="AZ49:BA49"/>
    <mergeCell ref="AX52:AY52"/>
    <mergeCell ref="AZ52:BA52"/>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6:AY46"/>
    <mergeCell ref="AZ46:BA46"/>
    <mergeCell ref="BB46:BF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1"/>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AX23:BA24">
    <cfRule type="expression" dxfId="269" priority="270">
      <formula>INDIRECT(ADDRESS(ROW(),COLUMN()))=TRUNC(INDIRECT(ADDRESS(ROW(),COLUMN())))</formula>
    </cfRule>
  </conditionalFormatting>
  <conditionalFormatting sqref="BC14:BD14">
    <cfRule type="expression" dxfId="268" priority="269">
      <formula>INDIRECT(ADDRESS(ROW(),COLUMN()))=TRUNC(INDIRECT(ADDRESS(ROW(),COLUMN())))</formula>
    </cfRule>
  </conditionalFormatting>
  <conditionalFormatting sqref="Z24">
    <cfRule type="expression" dxfId="267" priority="268">
      <formula>INDIRECT(ADDRESS(ROW(),COLUMN()))=TRUNC(INDIRECT(ADDRESS(ROW(),COLUMN())))</formula>
    </cfRule>
  </conditionalFormatting>
  <conditionalFormatting sqref="Z23">
    <cfRule type="expression" dxfId="266" priority="267">
      <formula>INDIRECT(ADDRESS(ROW(),COLUMN()))=TRUNC(INDIRECT(ADDRESS(ROW(),COLUMN())))</formula>
    </cfRule>
  </conditionalFormatting>
  <conditionalFormatting sqref="AA24:AF24">
    <cfRule type="expression" dxfId="265" priority="266">
      <formula>INDIRECT(ADDRESS(ROW(),COLUMN()))=TRUNC(INDIRECT(ADDRESS(ROW(),COLUMN())))</formula>
    </cfRule>
  </conditionalFormatting>
  <conditionalFormatting sqref="AA23:AF23">
    <cfRule type="expression" dxfId="264" priority="265">
      <formula>INDIRECT(ADDRESS(ROW(),COLUMN()))=TRUNC(INDIRECT(ADDRESS(ROW(),COLUMN())))</formula>
    </cfRule>
  </conditionalFormatting>
  <conditionalFormatting sqref="AG24">
    <cfRule type="expression" dxfId="263" priority="264">
      <formula>INDIRECT(ADDRESS(ROW(),COLUMN()))=TRUNC(INDIRECT(ADDRESS(ROW(),COLUMN())))</formula>
    </cfRule>
  </conditionalFormatting>
  <conditionalFormatting sqref="AG23">
    <cfRule type="expression" dxfId="262" priority="263">
      <formula>INDIRECT(ADDRESS(ROW(),COLUMN()))=TRUNC(INDIRECT(ADDRESS(ROW(),COLUMN())))</formula>
    </cfRule>
  </conditionalFormatting>
  <conditionalFormatting sqref="AH24:AM24">
    <cfRule type="expression" dxfId="261" priority="262">
      <formula>INDIRECT(ADDRESS(ROW(),COLUMN()))=TRUNC(INDIRECT(ADDRESS(ROW(),COLUMN())))</formula>
    </cfRule>
  </conditionalFormatting>
  <conditionalFormatting sqref="AH23:AM23">
    <cfRule type="expression" dxfId="260" priority="261">
      <formula>INDIRECT(ADDRESS(ROW(),COLUMN()))=TRUNC(INDIRECT(ADDRESS(ROW(),COLUMN())))</formula>
    </cfRule>
  </conditionalFormatting>
  <conditionalFormatting sqref="AN24">
    <cfRule type="expression" dxfId="259" priority="260">
      <formula>INDIRECT(ADDRESS(ROW(),COLUMN()))=TRUNC(INDIRECT(ADDRESS(ROW(),COLUMN())))</formula>
    </cfRule>
  </conditionalFormatting>
  <conditionalFormatting sqref="AN23">
    <cfRule type="expression" dxfId="258" priority="259">
      <formula>INDIRECT(ADDRESS(ROW(),COLUMN()))=TRUNC(INDIRECT(ADDRESS(ROW(),COLUMN())))</formula>
    </cfRule>
  </conditionalFormatting>
  <conditionalFormatting sqref="AO24:AT24">
    <cfRule type="expression" dxfId="257" priority="258">
      <formula>INDIRECT(ADDRESS(ROW(),COLUMN()))=TRUNC(INDIRECT(ADDRESS(ROW(),COLUMN())))</formula>
    </cfRule>
  </conditionalFormatting>
  <conditionalFormatting sqref="AO23:AT23">
    <cfRule type="expression" dxfId="256" priority="257">
      <formula>INDIRECT(ADDRESS(ROW(),COLUMN()))=TRUNC(INDIRECT(ADDRESS(ROW(),COLUMN())))</formula>
    </cfRule>
  </conditionalFormatting>
  <conditionalFormatting sqref="AU24">
    <cfRule type="expression" dxfId="255" priority="256">
      <formula>INDIRECT(ADDRESS(ROW(),COLUMN()))=TRUNC(INDIRECT(ADDRESS(ROW(),COLUMN())))</formula>
    </cfRule>
  </conditionalFormatting>
  <conditionalFormatting sqref="AU23">
    <cfRule type="expression" dxfId="254" priority="255">
      <formula>INDIRECT(ADDRESS(ROW(),COLUMN()))=TRUNC(INDIRECT(ADDRESS(ROW(),COLUMN())))</formula>
    </cfRule>
  </conditionalFormatting>
  <conditionalFormatting sqref="AV24:AW24">
    <cfRule type="expression" dxfId="253" priority="254">
      <formula>INDIRECT(ADDRESS(ROW(),COLUMN()))=TRUNC(INDIRECT(ADDRESS(ROW(),COLUMN())))</formula>
    </cfRule>
  </conditionalFormatting>
  <conditionalFormatting sqref="AV23:AW23">
    <cfRule type="expression" dxfId="252" priority="25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9">
    <dataValidation type="decimal" allowBlank="1" showInputMessage="1" showErrorMessage="1" error="入力可能範囲　32～40" sqref="AX6" xr:uid="{965EE4C0-250D-4500-94C2-19218F36A1A3}">
      <formula1>32</formula1>
      <formula2>40</formula2>
    </dataValidation>
    <dataValidation type="list" allowBlank="1" showInputMessage="1" sqref="G22:G60" xr:uid="{0D94BCFA-0239-45BC-AA6B-AAC32C1051AE}">
      <formula1>"A, B, C, D"</formula1>
    </dataValidation>
    <dataValidation type="list" allowBlank="1" showInputMessage="1" sqref="S22:AW22 S25:AW25 S28:AW28 S31:AW31 S34:AW34 S37:AW37 S40:AW40 S43:AW43 S46:AW46 S49:AW49 S52:AW52 S55:AW55 S58:AW58" xr:uid="{3DD38F10-0D3A-41E8-A8C7-1975B88C4E0E}">
      <formula1>シフト記号表</formula1>
    </dataValidation>
    <dataValidation type="list" allowBlank="1" showInputMessage="1" showErrorMessage="1" sqref="BB4:BE4" xr:uid="{35EE8589-1519-452E-ABDF-DF28B9E35CD1}">
      <formula1>"予定,実績,予定・実績"</formula1>
    </dataValidation>
    <dataValidation type="list" allowBlank="1" showInputMessage="1" sqref="C22:E60" xr:uid="{FC5267DE-75AA-4A4E-BF5D-26F649370127}">
      <formula1>職種</formula1>
    </dataValidation>
    <dataValidation type="list" allowBlank="1" showInputMessage="1" showErrorMessage="1" sqref="AC3" xr:uid="{3F8FDD07-EB2D-4CA9-9E6D-DA71A4B149FF}">
      <formula1>#REF!</formula1>
    </dataValidation>
    <dataValidation type="list" allowBlank="1" showInputMessage="1" showErrorMessage="1" sqref="BB3:BE3" xr:uid="{AEA6DF64-8810-4E35-896C-F3D2525ADAA9}">
      <formula1>"４週,暦月"</formula1>
    </dataValidation>
    <dataValidation type="list" errorStyle="warning" allowBlank="1" showInputMessage="1" error="リストにない場合のみ、入力してください。" sqref="H22:K60" xr:uid="{112048F4-7002-42CA-8AB3-4246139B3613}">
      <formula1>INDIRECT(C22)</formula1>
    </dataValidation>
    <dataValidation type="list" allowBlank="1" showInputMessage="1" sqref="AP1:BE1" xr:uid="{7BA3605C-ECCC-43AA-8A7C-60A4F7E22874}">
      <formula1>#REF!</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1EC9-B024-41A1-A89F-48FE113FCC55}">
  <sheetPr>
    <pageSetUpPr fitToPage="1"/>
  </sheetPr>
  <dimension ref="B1:BS74"/>
  <sheetViews>
    <sheetView workbookViewId="0"/>
  </sheetViews>
  <sheetFormatPr defaultColWidth="9" defaultRowHeight="18.75" x14ac:dyDescent="0.4"/>
  <cols>
    <col min="1" max="1" width="1.875" style="1" customWidth="1"/>
    <col min="2" max="3" width="9" style="1"/>
    <col min="4" max="4" width="45.625" style="1" customWidth="1"/>
    <col min="5" max="16384" width="9" style="1"/>
  </cols>
  <sheetData>
    <row r="1" spans="2:11" x14ac:dyDescent="0.4">
      <c r="B1" s="1" t="s">
        <v>32</v>
      </c>
      <c r="D1" s="9"/>
      <c r="E1" s="9"/>
      <c r="F1" s="9"/>
    </row>
    <row r="2" spans="2:11" s="37" customFormat="1" ht="20.25" customHeight="1" x14ac:dyDescent="0.4">
      <c r="B2" s="2" t="s">
        <v>127</v>
      </c>
      <c r="C2" s="2"/>
      <c r="D2" s="9"/>
      <c r="E2" s="9"/>
      <c r="F2" s="9"/>
    </row>
    <row r="3" spans="2:11" s="37" customFormat="1" ht="20.25" customHeight="1" x14ac:dyDescent="0.4">
      <c r="B3" s="2"/>
      <c r="C3" s="2"/>
      <c r="D3" s="9"/>
      <c r="E3" s="9"/>
      <c r="F3" s="9"/>
    </row>
    <row r="4" spans="2:11" s="37" customFormat="1" ht="20.25" customHeight="1" x14ac:dyDescent="0.4">
      <c r="B4" s="8"/>
      <c r="C4" s="9" t="s">
        <v>40</v>
      </c>
      <c r="D4" s="9"/>
      <c r="F4" s="352" t="s">
        <v>128</v>
      </c>
      <c r="G4" s="352"/>
      <c r="H4" s="352"/>
      <c r="I4" s="352"/>
      <c r="J4" s="352"/>
      <c r="K4" s="352"/>
    </row>
    <row r="5" spans="2:11" s="37" customFormat="1" ht="20.25" customHeight="1" x14ac:dyDescent="0.4">
      <c r="B5" s="124"/>
      <c r="C5" s="9" t="s">
        <v>41</v>
      </c>
      <c r="D5" s="9"/>
      <c r="F5" s="352"/>
      <c r="G5" s="352"/>
      <c r="H5" s="352"/>
      <c r="I5" s="352"/>
      <c r="J5" s="352"/>
      <c r="K5" s="352"/>
    </row>
    <row r="6" spans="2:11" s="37" customFormat="1" ht="20.25" customHeight="1" x14ac:dyDescent="0.4">
      <c r="B6" s="7" t="s">
        <v>129</v>
      </c>
      <c r="C6" s="9"/>
      <c r="D6" s="9"/>
      <c r="E6" s="125"/>
      <c r="F6" s="9"/>
    </row>
    <row r="7" spans="2:11" s="37" customFormat="1" ht="20.25" customHeight="1" x14ac:dyDescent="0.4">
      <c r="B7" s="2"/>
      <c r="C7" s="2"/>
      <c r="D7" s="9"/>
      <c r="E7" s="125"/>
      <c r="F7" s="9"/>
    </row>
    <row r="8" spans="2:11" s="37" customFormat="1" ht="20.25" customHeight="1" x14ac:dyDescent="0.4">
      <c r="B8" s="9" t="s">
        <v>35</v>
      </c>
      <c r="C8" s="2"/>
      <c r="D8" s="9"/>
      <c r="E8" s="125"/>
      <c r="F8" s="9"/>
    </row>
    <row r="9" spans="2:11" s="37" customFormat="1" ht="20.25" customHeight="1" x14ac:dyDescent="0.4">
      <c r="B9" s="2"/>
      <c r="C9" s="2"/>
      <c r="D9" s="9"/>
      <c r="E9" s="9"/>
      <c r="F9" s="9"/>
    </row>
    <row r="10" spans="2:11" s="37" customFormat="1" ht="20.25" customHeight="1" x14ac:dyDescent="0.4">
      <c r="B10" s="9" t="s">
        <v>44</v>
      </c>
      <c r="C10" s="2"/>
      <c r="D10" s="9"/>
      <c r="E10" s="9"/>
      <c r="F10" s="9"/>
    </row>
    <row r="11" spans="2:11" s="37" customFormat="1" ht="20.25" customHeight="1" x14ac:dyDescent="0.4">
      <c r="B11" s="9"/>
      <c r="C11" s="2"/>
      <c r="D11" s="9"/>
      <c r="E11" s="9"/>
      <c r="F11" s="9"/>
    </row>
    <row r="12" spans="2:11" s="37" customFormat="1" ht="20.25" customHeight="1" x14ac:dyDescent="0.4">
      <c r="B12" s="9" t="s">
        <v>46</v>
      </c>
      <c r="C12" s="2"/>
      <c r="D12" s="9"/>
    </row>
    <row r="13" spans="2:11" s="37" customFormat="1" ht="20.25" customHeight="1" x14ac:dyDescent="0.4">
      <c r="B13" s="9"/>
      <c r="C13" s="2"/>
      <c r="D13" s="9"/>
    </row>
    <row r="14" spans="2:11" s="37" customFormat="1" ht="20.25" customHeight="1" x14ac:dyDescent="0.4">
      <c r="B14" s="9" t="s">
        <v>34</v>
      </c>
      <c r="C14" s="2"/>
      <c r="D14" s="9"/>
    </row>
    <row r="15" spans="2:11" s="37" customFormat="1" ht="20.25" customHeight="1" x14ac:dyDescent="0.4">
      <c r="B15" s="9"/>
      <c r="C15" s="2"/>
      <c r="D15" s="9"/>
    </row>
    <row r="16" spans="2:11" s="37" customFormat="1" ht="20.25" customHeight="1" x14ac:dyDescent="0.4">
      <c r="B16" s="9" t="s">
        <v>130</v>
      </c>
      <c r="C16" s="2"/>
      <c r="D16" s="9"/>
    </row>
    <row r="17" spans="2:25" s="37" customFormat="1" ht="20.25" customHeight="1" x14ac:dyDescent="0.4">
      <c r="B17" s="2"/>
      <c r="C17" s="2"/>
      <c r="D17" s="9"/>
    </row>
    <row r="18" spans="2:25" s="37" customFormat="1" ht="20.25" customHeight="1" x14ac:dyDescent="0.4">
      <c r="B18" s="9" t="s">
        <v>131</v>
      </c>
      <c r="C18" s="2"/>
      <c r="D18" s="9"/>
    </row>
    <row r="19" spans="2:25" s="37" customFormat="1" ht="20.25" customHeight="1" x14ac:dyDescent="0.4">
      <c r="B19" s="2"/>
      <c r="C19" s="2"/>
      <c r="D19" s="9"/>
    </row>
    <row r="20" spans="2:25" s="37" customFormat="1" ht="17.25" customHeight="1" x14ac:dyDescent="0.4">
      <c r="B20" s="9" t="s">
        <v>132</v>
      </c>
      <c r="C20" s="9"/>
      <c r="D20" s="9"/>
    </row>
    <row r="21" spans="2:25" s="37" customFormat="1" ht="17.25" customHeight="1" x14ac:dyDescent="0.4">
      <c r="B21" s="9" t="s">
        <v>25</v>
      </c>
      <c r="C21" s="9"/>
      <c r="D21" s="9"/>
    </row>
    <row r="22" spans="2:25" s="37" customFormat="1" ht="17.25" customHeight="1" x14ac:dyDescent="0.4">
      <c r="B22" s="9"/>
      <c r="C22" s="9"/>
      <c r="D22" s="9"/>
    </row>
    <row r="23" spans="2:25" s="37" customFormat="1" ht="17.25" customHeight="1" x14ac:dyDescent="0.4">
      <c r="B23" s="9"/>
      <c r="C23" s="3" t="s">
        <v>23</v>
      </c>
      <c r="D23" s="3" t="s">
        <v>1</v>
      </c>
    </row>
    <row r="24" spans="2:25" s="37" customFormat="1" ht="17.25" customHeight="1" x14ac:dyDescent="0.4">
      <c r="B24" s="9"/>
      <c r="C24" s="3">
        <v>1</v>
      </c>
      <c r="D24" s="4" t="s">
        <v>2</v>
      </c>
    </row>
    <row r="25" spans="2:25" s="37" customFormat="1" ht="17.25" customHeight="1" x14ac:dyDescent="0.4">
      <c r="B25" s="9"/>
      <c r="C25" s="3">
        <v>2</v>
      </c>
      <c r="D25" s="4" t="s">
        <v>74</v>
      </c>
    </row>
    <row r="26" spans="2:25" s="37" customFormat="1" ht="17.25" customHeight="1" x14ac:dyDescent="0.4">
      <c r="B26" s="9"/>
      <c r="C26" s="3">
        <v>3</v>
      </c>
      <c r="D26" s="4" t="s">
        <v>75</v>
      </c>
    </row>
    <row r="27" spans="2:25" s="37" customFormat="1" ht="17.25" customHeight="1" x14ac:dyDescent="0.4">
      <c r="B27" s="9"/>
      <c r="C27" s="3">
        <v>4</v>
      </c>
      <c r="D27" s="4" t="s">
        <v>76</v>
      </c>
    </row>
    <row r="28" spans="2:25" s="37" customFormat="1" ht="17.25" customHeight="1" x14ac:dyDescent="0.4">
      <c r="B28" s="9"/>
      <c r="C28" s="3">
        <v>5</v>
      </c>
      <c r="D28" s="4" t="s">
        <v>77</v>
      </c>
    </row>
    <row r="29" spans="2:25" s="37" customFormat="1" ht="17.25" customHeight="1" x14ac:dyDescent="0.4">
      <c r="B29" s="9"/>
      <c r="C29" s="125"/>
      <c r="D29" s="9"/>
    </row>
    <row r="30" spans="2:25" s="37" customFormat="1" ht="17.25" customHeight="1" x14ac:dyDescent="0.4">
      <c r="B30" s="9" t="s">
        <v>133</v>
      </c>
      <c r="C30" s="9"/>
      <c r="D30" s="9"/>
    </row>
    <row r="31" spans="2:25" s="37" customFormat="1" ht="17.25" customHeight="1" x14ac:dyDescent="0.4">
      <c r="B31" s="9" t="s">
        <v>26</v>
      </c>
      <c r="C31" s="9"/>
      <c r="D31" s="9"/>
    </row>
    <row r="32" spans="2:25" s="37" customFormat="1" ht="17.25" customHeight="1" x14ac:dyDescent="0.4">
      <c r="B32" s="9"/>
      <c r="C32" s="9"/>
      <c r="D32" s="9"/>
      <c r="G32" s="126"/>
      <c r="H32" s="126"/>
      <c r="J32" s="126"/>
      <c r="K32" s="126"/>
      <c r="L32" s="126"/>
      <c r="M32" s="126"/>
      <c r="N32" s="126"/>
      <c r="O32" s="126"/>
      <c r="R32" s="126"/>
      <c r="S32" s="126"/>
      <c r="T32" s="126"/>
      <c r="W32" s="126"/>
      <c r="X32" s="126"/>
      <c r="Y32" s="126"/>
    </row>
    <row r="33" spans="2:51" s="37" customFormat="1" ht="17.25" customHeight="1" x14ac:dyDescent="0.4">
      <c r="B33" s="9"/>
      <c r="C33" s="3" t="s">
        <v>7</v>
      </c>
      <c r="D33" s="3" t="s">
        <v>8</v>
      </c>
      <c r="G33" s="126"/>
      <c r="H33" s="126"/>
      <c r="J33" s="126"/>
      <c r="K33" s="126"/>
      <c r="L33" s="126"/>
      <c r="M33" s="126"/>
      <c r="N33" s="126"/>
      <c r="O33" s="126"/>
      <c r="R33" s="126"/>
      <c r="S33" s="126"/>
      <c r="T33" s="126"/>
      <c r="W33" s="126"/>
      <c r="X33" s="126"/>
      <c r="Y33" s="126"/>
    </row>
    <row r="34" spans="2:51" s="37" customFormat="1" ht="17.25" customHeight="1" x14ac:dyDescent="0.4">
      <c r="B34" s="9"/>
      <c r="C34" s="3" t="s">
        <v>3</v>
      </c>
      <c r="D34" s="4" t="s">
        <v>27</v>
      </c>
      <c r="G34" s="126"/>
      <c r="H34" s="126"/>
      <c r="J34" s="126"/>
      <c r="K34" s="126"/>
      <c r="L34" s="126"/>
      <c r="M34" s="126"/>
      <c r="N34" s="126"/>
      <c r="O34" s="126"/>
      <c r="R34" s="126"/>
      <c r="S34" s="126"/>
      <c r="T34" s="126"/>
      <c r="W34" s="126"/>
      <c r="X34" s="126"/>
      <c r="Y34" s="126"/>
    </row>
    <row r="35" spans="2:51" s="37" customFormat="1" ht="17.25" customHeight="1" x14ac:dyDescent="0.4">
      <c r="B35" s="9"/>
      <c r="C35" s="3" t="s">
        <v>4</v>
      </c>
      <c r="D35" s="4" t="s">
        <v>28</v>
      </c>
      <c r="G35" s="126"/>
      <c r="H35" s="126"/>
      <c r="J35" s="126"/>
      <c r="K35" s="126"/>
      <c r="L35" s="126"/>
      <c r="M35" s="126"/>
      <c r="N35" s="126"/>
      <c r="O35" s="126"/>
      <c r="R35" s="126"/>
      <c r="S35" s="126"/>
      <c r="T35" s="126"/>
      <c r="W35" s="126"/>
      <c r="X35" s="126"/>
      <c r="Y35" s="126"/>
    </row>
    <row r="36" spans="2:51" s="37" customFormat="1" ht="17.25" customHeight="1" x14ac:dyDescent="0.4">
      <c r="B36" s="9"/>
      <c r="C36" s="3" t="s">
        <v>5</v>
      </c>
      <c r="D36" s="4" t="s">
        <v>29</v>
      </c>
      <c r="G36" s="126"/>
      <c r="H36" s="126"/>
      <c r="J36" s="126"/>
      <c r="K36" s="126"/>
      <c r="L36" s="126"/>
      <c r="M36" s="126"/>
      <c r="N36" s="126"/>
      <c r="O36" s="126"/>
      <c r="R36" s="126"/>
      <c r="S36" s="126"/>
      <c r="T36" s="126"/>
      <c r="W36" s="126"/>
      <c r="X36" s="126"/>
      <c r="Y36" s="126"/>
    </row>
    <row r="37" spans="2:51" s="37" customFormat="1" ht="17.25" customHeight="1" x14ac:dyDescent="0.4">
      <c r="B37" s="9"/>
      <c r="C37" s="3" t="s">
        <v>6</v>
      </c>
      <c r="D37" s="4" t="s">
        <v>134</v>
      </c>
      <c r="G37" s="126"/>
      <c r="H37" s="126"/>
      <c r="J37" s="126"/>
      <c r="K37" s="126"/>
      <c r="L37" s="126"/>
      <c r="M37" s="126"/>
      <c r="N37" s="126"/>
      <c r="O37" s="126"/>
      <c r="R37" s="126"/>
      <c r="S37" s="126"/>
      <c r="T37" s="126"/>
      <c r="W37" s="126"/>
      <c r="X37" s="126"/>
      <c r="Y37" s="126"/>
    </row>
    <row r="38" spans="2:51" s="37" customFormat="1" ht="17.25" customHeight="1" x14ac:dyDescent="0.4">
      <c r="B38" s="9"/>
      <c r="C38" s="9"/>
      <c r="D38" s="9"/>
      <c r="G38" s="126"/>
      <c r="H38" s="126"/>
      <c r="J38" s="126"/>
      <c r="K38" s="126"/>
      <c r="L38" s="126"/>
      <c r="M38" s="126"/>
      <c r="N38" s="126"/>
      <c r="O38" s="126"/>
      <c r="R38" s="126"/>
      <c r="S38" s="126"/>
      <c r="T38" s="126"/>
      <c r="W38" s="126"/>
      <c r="X38" s="126"/>
      <c r="Y38" s="126"/>
    </row>
    <row r="39" spans="2:51" s="37" customFormat="1" ht="17.25" customHeight="1" x14ac:dyDescent="0.4">
      <c r="B39" s="9"/>
      <c r="C39" s="5" t="s">
        <v>9</v>
      </c>
      <c r="D39" s="9"/>
      <c r="G39" s="126"/>
      <c r="H39" s="126"/>
      <c r="J39" s="126"/>
      <c r="K39" s="126"/>
      <c r="L39" s="126"/>
      <c r="M39" s="126"/>
      <c r="N39" s="126"/>
      <c r="O39" s="126"/>
      <c r="R39" s="126"/>
      <c r="S39" s="126"/>
      <c r="T39" s="126"/>
      <c r="W39" s="126"/>
      <c r="X39" s="126"/>
      <c r="Y39" s="126"/>
    </row>
    <row r="40" spans="2:51" s="37" customFormat="1" ht="17.25" customHeight="1" x14ac:dyDescent="0.4">
      <c r="C40" s="9" t="s">
        <v>30</v>
      </c>
      <c r="F40" s="5"/>
      <c r="G40" s="126"/>
      <c r="H40" s="126"/>
      <c r="J40" s="126"/>
      <c r="K40" s="126"/>
      <c r="L40" s="126"/>
      <c r="M40" s="126"/>
      <c r="N40" s="126"/>
      <c r="O40" s="126"/>
      <c r="R40" s="126"/>
      <c r="S40" s="126"/>
      <c r="T40" s="126"/>
      <c r="W40" s="126"/>
      <c r="X40" s="126"/>
      <c r="Y40" s="126"/>
    </row>
    <row r="41" spans="2:51" s="37" customFormat="1" ht="17.25" customHeight="1" x14ac:dyDescent="0.4">
      <c r="C41" s="9" t="s">
        <v>38</v>
      </c>
      <c r="F41" s="9"/>
      <c r="G41" s="126"/>
      <c r="H41" s="126"/>
      <c r="J41" s="126"/>
      <c r="K41" s="126"/>
      <c r="L41" s="126"/>
      <c r="M41" s="126"/>
      <c r="N41" s="126"/>
      <c r="O41" s="126"/>
      <c r="R41" s="126"/>
      <c r="S41" s="126"/>
      <c r="T41" s="126"/>
      <c r="W41" s="126"/>
      <c r="X41" s="126"/>
      <c r="Y41" s="126"/>
    </row>
    <row r="42" spans="2:51" s="37" customFormat="1" ht="17.25" customHeight="1" x14ac:dyDescent="0.4">
      <c r="B42" s="9"/>
      <c r="C42" s="9"/>
      <c r="D42" s="9"/>
      <c r="E42" s="5"/>
      <c r="F42" s="126"/>
      <c r="G42" s="126"/>
      <c r="H42" s="126"/>
      <c r="J42" s="126"/>
      <c r="K42" s="126"/>
      <c r="L42" s="126"/>
      <c r="M42" s="126"/>
      <c r="N42" s="126"/>
      <c r="O42" s="126"/>
      <c r="R42" s="126"/>
      <c r="S42" s="126"/>
      <c r="T42" s="126"/>
      <c r="W42" s="126"/>
      <c r="X42" s="126"/>
      <c r="Y42" s="126"/>
    </row>
    <row r="43" spans="2:51" s="37" customFormat="1" ht="17.25" customHeight="1" x14ac:dyDescent="0.4">
      <c r="B43" s="9" t="s">
        <v>135</v>
      </c>
      <c r="C43" s="9"/>
      <c r="D43" s="9"/>
    </row>
    <row r="44" spans="2:51" s="37" customFormat="1" ht="17.25" customHeight="1" x14ac:dyDescent="0.4">
      <c r="B44" s="9" t="s">
        <v>31</v>
      </c>
      <c r="C44" s="9"/>
      <c r="D44" s="9"/>
    </row>
    <row r="45" spans="2:51" s="37" customFormat="1" ht="17.25" customHeight="1" x14ac:dyDescent="0.4">
      <c r="B45" s="127" t="s">
        <v>136</v>
      </c>
      <c r="E45" s="126"/>
      <c r="F45" s="126"/>
      <c r="G45" s="126"/>
      <c r="H45" s="126"/>
      <c r="I45" s="126"/>
      <c r="J45" s="126"/>
      <c r="K45" s="126"/>
      <c r="L45" s="126"/>
      <c r="M45" s="126"/>
      <c r="N45" s="126"/>
      <c r="O45" s="126"/>
      <c r="P45" s="126"/>
      <c r="Q45" s="126"/>
      <c r="R45" s="126"/>
      <c r="S45" s="126"/>
      <c r="T45" s="126"/>
      <c r="U45" s="126"/>
      <c r="Y45" s="126"/>
      <c r="Z45" s="126"/>
      <c r="AA45" s="126"/>
      <c r="AB45" s="126"/>
      <c r="AD45" s="126"/>
      <c r="AE45" s="126"/>
      <c r="AF45" s="126"/>
      <c r="AG45" s="126"/>
      <c r="AH45" s="126"/>
      <c r="AI45" s="128"/>
      <c r="AJ45" s="126"/>
      <c r="AK45" s="126"/>
      <c r="AL45" s="126"/>
      <c r="AM45" s="126"/>
      <c r="AN45" s="126"/>
      <c r="AO45" s="126"/>
      <c r="AP45" s="126"/>
      <c r="AQ45" s="126"/>
      <c r="AR45" s="126"/>
      <c r="AS45" s="126"/>
      <c r="AT45" s="126"/>
      <c r="AU45" s="126"/>
      <c r="AV45" s="126"/>
      <c r="AW45" s="126"/>
      <c r="AX45" s="126"/>
      <c r="AY45" s="128"/>
    </row>
    <row r="46" spans="2:51" s="37" customFormat="1" ht="17.25" customHeight="1" x14ac:dyDescent="0.4"/>
    <row r="47" spans="2:51" s="37" customFormat="1" ht="17.25" customHeight="1" x14ac:dyDescent="0.4">
      <c r="B47" s="9" t="s">
        <v>137</v>
      </c>
      <c r="C47" s="9"/>
    </row>
    <row r="48" spans="2:51" s="37" customFormat="1" ht="17.25" customHeight="1" x14ac:dyDescent="0.4">
      <c r="B48" s="9"/>
      <c r="C48" s="9"/>
    </row>
    <row r="49" spans="2:54" s="37" customFormat="1" ht="17.25" customHeight="1" x14ac:dyDescent="0.4">
      <c r="B49" s="9" t="s">
        <v>138</v>
      </c>
      <c r="C49" s="9"/>
    </row>
    <row r="50" spans="2:54" s="37" customFormat="1" ht="17.25" customHeight="1" x14ac:dyDescent="0.4">
      <c r="B50" s="9" t="s">
        <v>139</v>
      </c>
      <c r="C50" s="9"/>
    </row>
    <row r="51" spans="2:54" s="37" customFormat="1" ht="17.25" customHeight="1" x14ac:dyDescent="0.4">
      <c r="B51" s="9"/>
      <c r="C51" s="9"/>
    </row>
    <row r="52" spans="2:54" s="37" customFormat="1" ht="17.25" customHeight="1" x14ac:dyDescent="0.4">
      <c r="B52" s="9" t="s">
        <v>140</v>
      </c>
      <c r="C52" s="9"/>
    </row>
    <row r="53" spans="2:54" s="37" customFormat="1" ht="17.25" customHeight="1" x14ac:dyDescent="0.4">
      <c r="B53" s="9" t="s">
        <v>141</v>
      </c>
      <c r="C53" s="9"/>
    </row>
    <row r="54" spans="2:54" s="37" customFormat="1" ht="17.25" customHeight="1" x14ac:dyDescent="0.4">
      <c r="B54" s="9"/>
      <c r="C54" s="9"/>
    </row>
    <row r="55" spans="2:54" s="37" customFormat="1" ht="17.25" customHeight="1" x14ac:dyDescent="0.4">
      <c r="B55" s="9" t="s">
        <v>142</v>
      </c>
      <c r="C55" s="9"/>
      <c r="D55" s="9"/>
    </row>
    <row r="56" spans="2:54" s="37" customFormat="1" ht="17.25" customHeight="1" x14ac:dyDescent="0.4">
      <c r="B56" s="9"/>
      <c r="C56" s="9"/>
      <c r="D56" s="9"/>
    </row>
    <row r="57" spans="2:54" s="37" customFormat="1" ht="17.25" customHeight="1" x14ac:dyDescent="0.4">
      <c r="B57" s="37" t="s">
        <v>143</v>
      </c>
      <c r="D57" s="9"/>
    </row>
    <row r="58" spans="2:54" s="37" customFormat="1" ht="17.25" customHeight="1" x14ac:dyDescent="0.4">
      <c r="B58" s="37" t="s">
        <v>37</v>
      </c>
      <c r="D58" s="9"/>
    </row>
    <row r="59" spans="2:54" s="37" customFormat="1" ht="17.25" customHeight="1" x14ac:dyDescent="0.4">
      <c r="B59" s="37" t="s">
        <v>144</v>
      </c>
      <c r="D59" s="9"/>
    </row>
    <row r="60" spans="2:54" s="37" customFormat="1" ht="17.25" customHeight="1" x14ac:dyDescent="0.4"/>
    <row r="61" spans="2:54" s="37" customFormat="1" ht="17.25" customHeight="1" x14ac:dyDescent="0.4">
      <c r="B61" s="37" t="s">
        <v>145</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row>
    <row r="62" spans="2:54" s="37" customFormat="1" ht="17.25" customHeight="1" x14ac:dyDescent="0.4">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row>
    <row r="63" spans="2:54" s="37" customFormat="1" ht="17.25" customHeight="1" x14ac:dyDescent="0.4">
      <c r="B63" s="37" t="s">
        <v>146</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row>
    <row r="64" spans="2:54" s="37" customFormat="1" ht="17.25" customHeight="1" x14ac:dyDescent="0.4">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row>
    <row r="65" spans="2:71" s="37" customFormat="1" ht="17.25" customHeight="1" x14ac:dyDescent="0.4">
      <c r="B65" s="37" t="s">
        <v>147</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row>
    <row r="66" spans="2:71" s="37" customFormat="1" ht="17.25" customHeight="1" x14ac:dyDescent="0.4">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row>
    <row r="67" spans="2:71" s="37" customFormat="1" ht="17.25" customHeight="1" x14ac:dyDescent="0.2">
      <c r="B67" s="37" t="s">
        <v>148</v>
      </c>
      <c r="BL67" s="129"/>
      <c r="BM67" s="130"/>
      <c r="BN67" s="129"/>
      <c r="BO67" s="129"/>
      <c r="BP67" s="129"/>
      <c r="BQ67" s="131"/>
      <c r="BR67" s="132"/>
      <c r="BS67" s="132"/>
    </row>
    <row r="68" spans="2:71" s="37" customFormat="1" ht="17.25" customHeight="1" x14ac:dyDescent="0.4">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row>
    <row r="69" spans="2:71" s="37" customFormat="1" ht="17.25" customHeight="1" x14ac:dyDescent="0.4">
      <c r="B69" s="37" t="s">
        <v>149</v>
      </c>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row>
    <row r="70" spans="2:71" s="37" customFormat="1" ht="17.25" customHeight="1" x14ac:dyDescent="0.4">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row>
    <row r="71" spans="2:71" ht="17.25" customHeight="1" x14ac:dyDescent="0.4">
      <c r="B71" s="1" t="s">
        <v>150</v>
      </c>
    </row>
    <row r="72" spans="2:71" ht="17.25" customHeight="1" x14ac:dyDescent="0.4">
      <c r="B72" s="37" t="s">
        <v>151</v>
      </c>
    </row>
    <row r="73" spans="2:71" ht="17.25" customHeight="1" x14ac:dyDescent="0.4">
      <c r="B73" s="133" t="s">
        <v>152</v>
      </c>
    </row>
    <row r="74" spans="2:71" ht="17.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2C1C-83A2-4BC1-875C-444A56136D08}">
  <sheetPr>
    <pageSetUpPr fitToPage="1"/>
  </sheetPr>
  <dimension ref="B1:W42"/>
  <sheetViews>
    <sheetView zoomScaleNormal="100" workbookViewId="0"/>
  </sheetViews>
  <sheetFormatPr defaultColWidth="9" defaultRowHeight="25.5" x14ac:dyDescent="0.4"/>
  <cols>
    <col min="1" max="1" width="1.625" style="112" customWidth="1"/>
    <col min="2" max="2" width="5.625" style="111" customWidth="1"/>
    <col min="3" max="3" width="10.625" style="111" customWidth="1"/>
    <col min="4" max="4" width="3.375" style="111" bestFit="1" customWidth="1"/>
    <col min="5" max="5" width="15.625" style="112" customWidth="1"/>
    <col min="6" max="6" width="3.375" style="112" bestFit="1" customWidth="1"/>
    <col min="7" max="7" width="15.625" style="112" customWidth="1"/>
    <col min="8" max="8" width="3.375" style="112" bestFit="1" customWidth="1"/>
    <col min="9" max="9" width="15.625" style="111" customWidth="1"/>
    <col min="10" max="10" width="3.375" style="112" bestFit="1" customWidth="1"/>
    <col min="11" max="11" width="15.625" style="112" customWidth="1"/>
    <col min="12" max="12" width="3.375" style="112" customWidth="1"/>
    <col min="13" max="13" width="15.625" style="112" customWidth="1"/>
    <col min="14" max="14" width="3.375" style="112" customWidth="1"/>
    <col min="15" max="15" width="15.625" style="112" customWidth="1"/>
    <col min="16" max="16" width="3.375" style="112" customWidth="1"/>
    <col min="17" max="17" width="15.625" style="112" customWidth="1"/>
    <col min="18" max="18" width="3.375" style="112" customWidth="1"/>
    <col min="19" max="19" width="15.625" style="112" customWidth="1"/>
    <col min="20" max="20" width="3.375" style="112" customWidth="1"/>
    <col min="21" max="21" width="15.625" style="112" customWidth="1"/>
    <col min="22" max="22" width="3.375" style="112" customWidth="1"/>
    <col min="23" max="23" width="50.625" style="112" customWidth="1"/>
    <col min="24" max="16384" width="9" style="112"/>
  </cols>
  <sheetData>
    <row r="1" spans="2:23" x14ac:dyDescent="0.4">
      <c r="B1" s="110" t="s">
        <v>78</v>
      </c>
    </row>
    <row r="2" spans="2:23" x14ac:dyDescent="0.4">
      <c r="B2" s="113" t="s">
        <v>79</v>
      </c>
      <c r="E2" s="114"/>
      <c r="I2" s="115"/>
    </row>
    <row r="3" spans="2:23" x14ac:dyDescent="0.4">
      <c r="B3" s="115" t="s">
        <v>80</v>
      </c>
      <c r="E3" s="114" t="s">
        <v>81</v>
      </c>
      <c r="I3" s="115"/>
    </row>
    <row r="4" spans="2:23" x14ac:dyDescent="0.4">
      <c r="B4" s="113"/>
      <c r="E4" s="140" t="s">
        <v>82</v>
      </c>
      <c r="F4" s="140"/>
      <c r="G4" s="140"/>
      <c r="H4" s="140"/>
      <c r="I4" s="140"/>
      <c r="J4" s="140"/>
      <c r="K4" s="140"/>
      <c r="M4" s="140" t="s">
        <v>83</v>
      </c>
      <c r="N4" s="140"/>
      <c r="O4" s="140"/>
      <c r="Q4" s="140" t="s">
        <v>84</v>
      </c>
      <c r="R4" s="140"/>
      <c r="S4" s="140"/>
      <c r="T4" s="140"/>
      <c r="U4" s="140"/>
      <c r="W4" s="140" t="s">
        <v>85</v>
      </c>
    </row>
    <row r="5" spans="2:23" x14ac:dyDescent="0.4">
      <c r="B5" s="111" t="s">
        <v>23</v>
      </c>
      <c r="C5" s="111" t="s">
        <v>7</v>
      </c>
      <c r="E5" s="111" t="s">
        <v>86</v>
      </c>
      <c r="F5" s="111"/>
      <c r="G5" s="111" t="s">
        <v>87</v>
      </c>
      <c r="I5" s="111" t="s">
        <v>88</v>
      </c>
      <c r="K5" s="111" t="s">
        <v>82</v>
      </c>
      <c r="M5" s="111" t="s">
        <v>89</v>
      </c>
      <c r="O5" s="111" t="s">
        <v>90</v>
      </c>
      <c r="Q5" s="111" t="s">
        <v>89</v>
      </c>
      <c r="S5" s="111" t="s">
        <v>90</v>
      </c>
      <c r="U5" s="111" t="s">
        <v>82</v>
      </c>
      <c r="W5" s="140"/>
    </row>
    <row r="6" spans="2:23" x14ac:dyDescent="0.4">
      <c r="B6" s="111">
        <v>1</v>
      </c>
      <c r="C6" s="116" t="s">
        <v>91</v>
      </c>
      <c r="D6" s="111" t="s">
        <v>92</v>
      </c>
      <c r="E6" s="117">
        <v>0.375</v>
      </c>
      <c r="F6" s="111" t="s">
        <v>55</v>
      </c>
      <c r="G6" s="117">
        <v>0.75</v>
      </c>
      <c r="H6" s="112" t="s">
        <v>93</v>
      </c>
      <c r="I6" s="117">
        <v>4.1666666666666664E-2</v>
      </c>
      <c r="J6" s="112" t="s">
        <v>17</v>
      </c>
      <c r="K6" s="118">
        <f t="shared" ref="K6:K8" si="0">(G6-E6-I6)*24</f>
        <v>8</v>
      </c>
      <c r="M6" s="117">
        <v>0.39583333333333331</v>
      </c>
      <c r="N6" s="111" t="s">
        <v>55</v>
      </c>
      <c r="O6" s="117">
        <v>0.6875</v>
      </c>
      <c r="Q6" s="119">
        <f>IF(E6&lt;M6,M6,E6)</f>
        <v>0.39583333333333331</v>
      </c>
      <c r="R6" s="111" t="s">
        <v>55</v>
      </c>
      <c r="S6" s="119">
        <f t="shared" ref="S6:S8" si="1">IF(G6&gt;O6,O6,G6)</f>
        <v>0.6875</v>
      </c>
      <c r="U6" s="118">
        <f t="shared" ref="U6:U8" si="2">(S6-Q6)*24</f>
        <v>7</v>
      </c>
      <c r="W6" s="120"/>
    </row>
    <row r="7" spans="2:23" x14ac:dyDescent="0.4">
      <c r="B7" s="111">
        <v>2</v>
      </c>
      <c r="C7" s="116" t="s">
        <v>94</v>
      </c>
      <c r="D7" s="111" t="s">
        <v>92</v>
      </c>
      <c r="E7" s="117"/>
      <c r="F7" s="111" t="s">
        <v>55</v>
      </c>
      <c r="G7" s="117"/>
      <c r="H7" s="112" t="s">
        <v>93</v>
      </c>
      <c r="I7" s="117">
        <v>0</v>
      </c>
      <c r="J7" s="112" t="s">
        <v>17</v>
      </c>
      <c r="K7" s="118">
        <f t="shared" si="0"/>
        <v>0</v>
      </c>
      <c r="M7" s="117"/>
      <c r="N7" s="111" t="s">
        <v>55</v>
      </c>
      <c r="O7" s="117"/>
      <c r="Q7" s="119">
        <f t="shared" ref="Q7:Q8" si="3">IF(E7&lt;M7,M7,E7)</f>
        <v>0</v>
      </c>
      <c r="R7" s="111" t="s">
        <v>55</v>
      </c>
      <c r="S7" s="119">
        <f t="shared" si="1"/>
        <v>0</v>
      </c>
      <c r="U7" s="118">
        <f t="shared" si="2"/>
        <v>0</v>
      </c>
      <c r="W7" s="120"/>
    </row>
    <row r="8" spans="2:23" x14ac:dyDescent="0.4">
      <c r="B8" s="111">
        <v>3</v>
      </c>
      <c r="C8" s="116" t="s">
        <v>95</v>
      </c>
      <c r="D8" s="111" t="s">
        <v>92</v>
      </c>
      <c r="E8" s="117"/>
      <c r="F8" s="111" t="s">
        <v>55</v>
      </c>
      <c r="G8" s="117"/>
      <c r="H8" s="112" t="s">
        <v>93</v>
      </c>
      <c r="I8" s="117">
        <v>0</v>
      </c>
      <c r="J8" s="112" t="s">
        <v>17</v>
      </c>
      <c r="K8" s="118">
        <f t="shared" si="0"/>
        <v>0</v>
      </c>
      <c r="M8" s="117"/>
      <c r="N8" s="111" t="s">
        <v>55</v>
      </c>
      <c r="O8" s="117"/>
      <c r="Q8" s="119">
        <f t="shared" si="3"/>
        <v>0</v>
      </c>
      <c r="R8" s="111" t="s">
        <v>55</v>
      </c>
      <c r="S8" s="119">
        <f t="shared" si="1"/>
        <v>0</v>
      </c>
      <c r="U8" s="118">
        <f t="shared" si="2"/>
        <v>0</v>
      </c>
      <c r="W8" s="120"/>
    </row>
    <row r="9" spans="2:23" x14ac:dyDescent="0.4">
      <c r="B9" s="111">
        <v>4</v>
      </c>
      <c r="C9" s="116" t="s">
        <v>96</v>
      </c>
      <c r="D9" s="111" t="s">
        <v>92</v>
      </c>
      <c r="E9" s="117"/>
      <c r="F9" s="111" t="s">
        <v>55</v>
      </c>
      <c r="G9" s="117"/>
      <c r="H9" s="112" t="s">
        <v>93</v>
      </c>
      <c r="I9" s="117">
        <v>0</v>
      </c>
      <c r="J9" s="112" t="s">
        <v>17</v>
      </c>
      <c r="K9" s="118">
        <f>(G9-E9-I9)*24</f>
        <v>0</v>
      </c>
      <c r="M9" s="117"/>
      <c r="N9" s="111" t="s">
        <v>55</v>
      </c>
      <c r="O9" s="117"/>
      <c r="Q9" s="119">
        <f>IF(E9&lt;M9,M9,E9)</f>
        <v>0</v>
      </c>
      <c r="R9" s="111" t="s">
        <v>55</v>
      </c>
      <c r="S9" s="119">
        <f>IF(G9&gt;O9,O9,G9)</f>
        <v>0</v>
      </c>
      <c r="U9" s="118">
        <f>(S9-Q9)*24</f>
        <v>0</v>
      </c>
      <c r="W9" s="120"/>
    </row>
    <row r="10" spans="2:23" x14ac:dyDescent="0.4">
      <c r="B10" s="111">
        <v>5</v>
      </c>
      <c r="C10" s="116" t="s">
        <v>97</v>
      </c>
      <c r="D10" s="111" t="s">
        <v>92</v>
      </c>
      <c r="E10" s="117"/>
      <c r="F10" s="111" t="s">
        <v>55</v>
      </c>
      <c r="G10" s="117"/>
      <c r="H10" s="112" t="s">
        <v>93</v>
      </c>
      <c r="I10" s="117">
        <v>0</v>
      </c>
      <c r="J10" s="112" t="s">
        <v>17</v>
      </c>
      <c r="K10" s="118">
        <f>(G10-E10-I10)*24</f>
        <v>0</v>
      </c>
      <c r="M10" s="117"/>
      <c r="N10" s="111" t="s">
        <v>55</v>
      </c>
      <c r="O10" s="117"/>
      <c r="Q10" s="119">
        <f t="shared" ref="Q10:Q25" si="4">IF(E10&lt;M10,M10,E10)</f>
        <v>0</v>
      </c>
      <c r="R10" s="111" t="s">
        <v>55</v>
      </c>
      <c r="S10" s="119">
        <f t="shared" ref="S10:S25" si="5">IF(G10&gt;O10,O10,G10)</f>
        <v>0</v>
      </c>
      <c r="U10" s="118">
        <f t="shared" ref="U10:U25" si="6">(S10-Q10)*24</f>
        <v>0</v>
      </c>
      <c r="W10" s="120"/>
    </row>
    <row r="11" spans="2:23" x14ac:dyDescent="0.4">
      <c r="B11" s="111">
        <v>6</v>
      </c>
      <c r="C11" s="116" t="s">
        <v>98</v>
      </c>
      <c r="D11" s="111" t="s">
        <v>92</v>
      </c>
      <c r="E11" s="117"/>
      <c r="F11" s="111" t="s">
        <v>55</v>
      </c>
      <c r="G11" s="117"/>
      <c r="H11" s="112" t="s">
        <v>93</v>
      </c>
      <c r="I11" s="117">
        <v>0</v>
      </c>
      <c r="J11" s="112" t="s">
        <v>17</v>
      </c>
      <c r="K11" s="118">
        <f t="shared" ref="K11:K25" si="7">(G11-E11-I11)*24</f>
        <v>0</v>
      </c>
      <c r="M11" s="117"/>
      <c r="N11" s="111" t="s">
        <v>55</v>
      </c>
      <c r="O11" s="117"/>
      <c r="Q11" s="119">
        <f t="shared" si="4"/>
        <v>0</v>
      </c>
      <c r="R11" s="111" t="s">
        <v>55</v>
      </c>
      <c r="S11" s="119">
        <f t="shared" si="5"/>
        <v>0</v>
      </c>
      <c r="U11" s="118">
        <f t="shared" si="6"/>
        <v>0</v>
      </c>
      <c r="W11" s="120"/>
    </row>
    <row r="12" spans="2:23" x14ac:dyDescent="0.4">
      <c r="B12" s="111">
        <v>7</v>
      </c>
      <c r="C12" s="116" t="s">
        <v>99</v>
      </c>
      <c r="D12" s="111" t="s">
        <v>92</v>
      </c>
      <c r="E12" s="117"/>
      <c r="F12" s="111" t="s">
        <v>55</v>
      </c>
      <c r="G12" s="117"/>
      <c r="H12" s="112" t="s">
        <v>93</v>
      </c>
      <c r="I12" s="117">
        <v>0</v>
      </c>
      <c r="J12" s="112" t="s">
        <v>17</v>
      </c>
      <c r="K12" s="118">
        <f t="shared" si="7"/>
        <v>0</v>
      </c>
      <c r="M12" s="117"/>
      <c r="N12" s="111" t="s">
        <v>55</v>
      </c>
      <c r="O12" s="117"/>
      <c r="Q12" s="119">
        <f t="shared" si="4"/>
        <v>0</v>
      </c>
      <c r="R12" s="111" t="s">
        <v>55</v>
      </c>
      <c r="S12" s="119">
        <f t="shared" si="5"/>
        <v>0</v>
      </c>
      <c r="U12" s="118">
        <f t="shared" si="6"/>
        <v>0</v>
      </c>
      <c r="W12" s="120"/>
    </row>
    <row r="13" spans="2:23" x14ac:dyDescent="0.4">
      <c r="B13" s="111">
        <v>8</v>
      </c>
      <c r="C13" s="116" t="s">
        <v>100</v>
      </c>
      <c r="D13" s="111" t="s">
        <v>92</v>
      </c>
      <c r="E13" s="117"/>
      <c r="F13" s="111" t="s">
        <v>55</v>
      </c>
      <c r="G13" s="117"/>
      <c r="H13" s="112" t="s">
        <v>93</v>
      </c>
      <c r="I13" s="117">
        <v>0</v>
      </c>
      <c r="J13" s="112" t="s">
        <v>17</v>
      </c>
      <c r="K13" s="118">
        <f t="shared" si="7"/>
        <v>0</v>
      </c>
      <c r="M13" s="117"/>
      <c r="N13" s="111" t="s">
        <v>55</v>
      </c>
      <c r="O13" s="117"/>
      <c r="Q13" s="119">
        <f t="shared" si="4"/>
        <v>0</v>
      </c>
      <c r="R13" s="111" t="s">
        <v>55</v>
      </c>
      <c r="S13" s="119">
        <f t="shared" si="5"/>
        <v>0</v>
      </c>
      <c r="U13" s="118">
        <f t="shared" si="6"/>
        <v>0</v>
      </c>
      <c r="W13" s="120"/>
    </row>
    <row r="14" spans="2:23" x14ac:dyDescent="0.4">
      <c r="B14" s="111">
        <v>9</v>
      </c>
      <c r="C14" s="116" t="s">
        <v>101</v>
      </c>
      <c r="D14" s="111" t="s">
        <v>92</v>
      </c>
      <c r="E14" s="117"/>
      <c r="F14" s="111" t="s">
        <v>55</v>
      </c>
      <c r="G14" s="117"/>
      <c r="H14" s="112" t="s">
        <v>93</v>
      </c>
      <c r="I14" s="117">
        <v>0</v>
      </c>
      <c r="J14" s="112" t="s">
        <v>17</v>
      </c>
      <c r="K14" s="118">
        <f t="shared" si="7"/>
        <v>0</v>
      </c>
      <c r="M14" s="117"/>
      <c r="N14" s="111" t="s">
        <v>55</v>
      </c>
      <c r="O14" s="117"/>
      <c r="Q14" s="119">
        <f t="shared" si="4"/>
        <v>0</v>
      </c>
      <c r="R14" s="111" t="s">
        <v>55</v>
      </c>
      <c r="S14" s="119">
        <f t="shared" si="5"/>
        <v>0</v>
      </c>
      <c r="U14" s="118">
        <f t="shared" si="6"/>
        <v>0</v>
      </c>
      <c r="W14" s="120"/>
    </row>
    <row r="15" spans="2:23" x14ac:dyDescent="0.4">
      <c r="B15" s="111">
        <v>10</v>
      </c>
      <c r="C15" s="116" t="s">
        <v>102</v>
      </c>
      <c r="D15" s="111" t="s">
        <v>92</v>
      </c>
      <c r="E15" s="117"/>
      <c r="F15" s="111" t="s">
        <v>55</v>
      </c>
      <c r="G15" s="117"/>
      <c r="H15" s="112" t="s">
        <v>93</v>
      </c>
      <c r="I15" s="117">
        <v>0</v>
      </c>
      <c r="J15" s="112" t="s">
        <v>17</v>
      </c>
      <c r="K15" s="118">
        <f t="shared" si="7"/>
        <v>0</v>
      </c>
      <c r="M15" s="117"/>
      <c r="N15" s="111" t="s">
        <v>55</v>
      </c>
      <c r="O15" s="117"/>
      <c r="Q15" s="119">
        <f t="shared" si="4"/>
        <v>0</v>
      </c>
      <c r="R15" s="111" t="s">
        <v>55</v>
      </c>
      <c r="S15" s="119">
        <f>IF(G15&gt;O15,O15,G15)</f>
        <v>0</v>
      </c>
      <c r="U15" s="118">
        <f t="shared" si="6"/>
        <v>0</v>
      </c>
      <c r="W15" s="120"/>
    </row>
    <row r="16" spans="2:23" x14ac:dyDescent="0.4">
      <c r="B16" s="111">
        <v>11</v>
      </c>
      <c r="C16" s="116" t="s">
        <v>103</v>
      </c>
      <c r="D16" s="111" t="s">
        <v>92</v>
      </c>
      <c r="E16" s="117"/>
      <c r="F16" s="111" t="s">
        <v>55</v>
      </c>
      <c r="G16" s="117"/>
      <c r="H16" s="112" t="s">
        <v>93</v>
      </c>
      <c r="I16" s="117">
        <v>0</v>
      </c>
      <c r="J16" s="112" t="s">
        <v>17</v>
      </c>
      <c r="K16" s="118">
        <f t="shared" si="7"/>
        <v>0</v>
      </c>
      <c r="M16" s="117"/>
      <c r="N16" s="111" t="s">
        <v>55</v>
      </c>
      <c r="O16" s="117"/>
      <c r="Q16" s="119">
        <f t="shared" si="4"/>
        <v>0</v>
      </c>
      <c r="R16" s="111" t="s">
        <v>55</v>
      </c>
      <c r="S16" s="119">
        <f t="shared" si="5"/>
        <v>0</v>
      </c>
      <c r="U16" s="118">
        <f t="shared" si="6"/>
        <v>0</v>
      </c>
      <c r="W16" s="120"/>
    </row>
    <row r="17" spans="2:23" x14ac:dyDescent="0.4">
      <c r="B17" s="111">
        <v>12</v>
      </c>
      <c r="C17" s="116" t="s">
        <v>104</v>
      </c>
      <c r="D17" s="111" t="s">
        <v>92</v>
      </c>
      <c r="E17" s="117"/>
      <c r="F17" s="111" t="s">
        <v>55</v>
      </c>
      <c r="G17" s="117"/>
      <c r="H17" s="112" t="s">
        <v>93</v>
      </c>
      <c r="I17" s="117">
        <v>0</v>
      </c>
      <c r="J17" s="112" t="s">
        <v>17</v>
      </c>
      <c r="K17" s="118">
        <f t="shared" si="7"/>
        <v>0</v>
      </c>
      <c r="M17" s="117"/>
      <c r="N17" s="111" t="s">
        <v>55</v>
      </c>
      <c r="O17" s="117"/>
      <c r="Q17" s="119">
        <f t="shared" si="4"/>
        <v>0</v>
      </c>
      <c r="R17" s="111" t="s">
        <v>55</v>
      </c>
      <c r="S17" s="119">
        <f t="shared" si="5"/>
        <v>0</v>
      </c>
      <c r="U17" s="118">
        <f t="shared" si="6"/>
        <v>0</v>
      </c>
      <c r="W17" s="120"/>
    </row>
    <row r="18" spans="2:23" x14ac:dyDescent="0.4">
      <c r="B18" s="111">
        <v>13</v>
      </c>
      <c r="C18" s="116" t="s">
        <v>105</v>
      </c>
      <c r="D18" s="111" t="s">
        <v>92</v>
      </c>
      <c r="E18" s="117"/>
      <c r="F18" s="111" t="s">
        <v>55</v>
      </c>
      <c r="G18" s="117"/>
      <c r="H18" s="112" t="s">
        <v>93</v>
      </c>
      <c r="I18" s="117">
        <v>0</v>
      </c>
      <c r="J18" s="112" t="s">
        <v>17</v>
      </c>
      <c r="K18" s="118">
        <f t="shared" si="7"/>
        <v>0</v>
      </c>
      <c r="M18" s="117"/>
      <c r="N18" s="111" t="s">
        <v>55</v>
      </c>
      <c r="O18" s="117"/>
      <c r="Q18" s="119">
        <f t="shared" si="4"/>
        <v>0</v>
      </c>
      <c r="R18" s="111" t="s">
        <v>55</v>
      </c>
      <c r="S18" s="119">
        <f t="shared" si="5"/>
        <v>0</v>
      </c>
      <c r="U18" s="118">
        <f t="shared" si="6"/>
        <v>0</v>
      </c>
      <c r="W18" s="120"/>
    </row>
    <row r="19" spans="2:23" x14ac:dyDescent="0.4">
      <c r="B19" s="111">
        <v>14</v>
      </c>
      <c r="C19" s="116" t="s">
        <v>106</v>
      </c>
      <c r="D19" s="111" t="s">
        <v>92</v>
      </c>
      <c r="E19" s="117"/>
      <c r="F19" s="111" t="s">
        <v>55</v>
      </c>
      <c r="G19" s="117"/>
      <c r="H19" s="112" t="s">
        <v>93</v>
      </c>
      <c r="I19" s="117">
        <v>0</v>
      </c>
      <c r="J19" s="112" t="s">
        <v>17</v>
      </c>
      <c r="K19" s="118">
        <f t="shared" si="7"/>
        <v>0</v>
      </c>
      <c r="M19" s="117"/>
      <c r="N19" s="111" t="s">
        <v>55</v>
      </c>
      <c r="O19" s="117"/>
      <c r="Q19" s="119">
        <f t="shared" si="4"/>
        <v>0</v>
      </c>
      <c r="R19" s="111" t="s">
        <v>55</v>
      </c>
      <c r="S19" s="119">
        <f t="shared" si="5"/>
        <v>0</v>
      </c>
      <c r="U19" s="118">
        <f t="shared" si="6"/>
        <v>0</v>
      </c>
      <c r="W19" s="120"/>
    </row>
    <row r="20" spans="2:23" x14ac:dyDescent="0.4">
      <c r="B20" s="111">
        <v>15</v>
      </c>
      <c r="C20" s="116" t="s">
        <v>107</v>
      </c>
      <c r="D20" s="111" t="s">
        <v>92</v>
      </c>
      <c r="E20" s="117"/>
      <c r="F20" s="111" t="s">
        <v>55</v>
      </c>
      <c r="G20" s="117"/>
      <c r="H20" s="112" t="s">
        <v>93</v>
      </c>
      <c r="I20" s="117">
        <v>0</v>
      </c>
      <c r="J20" s="112" t="s">
        <v>17</v>
      </c>
      <c r="K20" s="121">
        <f t="shared" si="7"/>
        <v>0</v>
      </c>
      <c r="M20" s="117"/>
      <c r="N20" s="111" t="s">
        <v>55</v>
      </c>
      <c r="O20" s="117"/>
      <c r="Q20" s="119">
        <f t="shared" si="4"/>
        <v>0</v>
      </c>
      <c r="R20" s="111" t="s">
        <v>55</v>
      </c>
      <c r="S20" s="119">
        <f t="shared" si="5"/>
        <v>0</v>
      </c>
      <c r="U20" s="118">
        <f t="shared" si="6"/>
        <v>0</v>
      </c>
      <c r="W20" s="120"/>
    </row>
    <row r="21" spans="2:23" x14ac:dyDescent="0.4">
      <c r="B21" s="111">
        <v>16</v>
      </c>
      <c r="C21" s="116" t="s">
        <v>108</v>
      </c>
      <c r="D21" s="111" t="s">
        <v>92</v>
      </c>
      <c r="E21" s="117"/>
      <c r="F21" s="111" t="s">
        <v>55</v>
      </c>
      <c r="G21" s="117"/>
      <c r="H21" s="112" t="s">
        <v>93</v>
      </c>
      <c r="I21" s="117">
        <v>0</v>
      </c>
      <c r="J21" s="112" t="s">
        <v>17</v>
      </c>
      <c r="K21" s="118">
        <f t="shared" si="7"/>
        <v>0</v>
      </c>
      <c r="M21" s="117"/>
      <c r="N21" s="111" t="s">
        <v>55</v>
      </c>
      <c r="O21" s="117"/>
      <c r="Q21" s="119">
        <f t="shared" si="4"/>
        <v>0</v>
      </c>
      <c r="R21" s="111" t="s">
        <v>55</v>
      </c>
      <c r="S21" s="119">
        <f t="shared" si="5"/>
        <v>0</v>
      </c>
      <c r="U21" s="118">
        <f t="shared" si="6"/>
        <v>0</v>
      </c>
      <c r="W21" s="120"/>
    </row>
    <row r="22" spans="2:23" x14ac:dyDescent="0.4">
      <c r="B22" s="111">
        <v>17</v>
      </c>
      <c r="C22" s="116" t="s">
        <v>109</v>
      </c>
      <c r="D22" s="111" t="s">
        <v>92</v>
      </c>
      <c r="E22" s="117"/>
      <c r="F22" s="111" t="s">
        <v>55</v>
      </c>
      <c r="G22" s="117"/>
      <c r="H22" s="112" t="s">
        <v>93</v>
      </c>
      <c r="I22" s="117">
        <v>0</v>
      </c>
      <c r="J22" s="112" t="s">
        <v>17</v>
      </c>
      <c r="K22" s="118">
        <f t="shared" si="7"/>
        <v>0</v>
      </c>
      <c r="M22" s="117"/>
      <c r="N22" s="111" t="s">
        <v>55</v>
      </c>
      <c r="O22" s="117"/>
      <c r="Q22" s="119">
        <f t="shared" si="4"/>
        <v>0</v>
      </c>
      <c r="R22" s="111" t="s">
        <v>55</v>
      </c>
      <c r="S22" s="119">
        <f t="shared" si="5"/>
        <v>0</v>
      </c>
      <c r="U22" s="118">
        <f t="shared" si="6"/>
        <v>0</v>
      </c>
      <c r="W22" s="120"/>
    </row>
    <row r="23" spans="2:23" x14ac:dyDescent="0.4">
      <c r="B23" s="111">
        <v>18</v>
      </c>
      <c r="C23" s="116" t="s">
        <v>110</v>
      </c>
      <c r="D23" s="111" t="s">
        <v>92</v>
      </c>
      <c r="E23" s="117"/>
      <c r="F23" s="111" t="s">
        <v>55</v>
      </c>
      <c r="G23" s="117"/>
      <c r="H23" s="112" t="s">
        <v>93</v>
      </c>
      <c r="I23" s="117">
        <v>0</v>
      </c>
      <c r="J23" s="112" t="s">
        <v>17</v>
      </c>
      <c r="K23" s="118">
        <f t="shared" si="7"/>
        <v>0</v>
      </c>
      <c r="M23" s="117"/>
      <c r="N23" s="111" t="s">
        <v>55</v>
      </c>
      <c r="O23" s="117"/>
      <c r="Q23" s="119">
        <f t="shared" si="4"/>
        <v>0</v>
      </c>
      <c r="R23" s="111" t="s">
        <v>55</v>
      </c>
      <c r="S23" s="119">
        <f t="shared" si="5"/>
        <v>0</v>
      </c>
      <c r="U23" s="118">
        <f t="shared" si="6"/>
        <v>0</v>
      </c>
      <c r="W23" s="120"/>
    </row>
    <row r="24" spans="2:23" x14ac:dyDescent="0.4">
      <c r="B24" s="111">
        <v>19</v>
      </c>
      <c r="C24" s="116" t="s">
        <v>111</v>
      </c>
      <c r="D24" s="111" t="s">
        <v>92</v>
      </c>
      <c r="E24" s="117"/>
      <c r="F24" s="111" t="s">
        <v>55</v>
      </c>
      <c r="G24" s="117"/>
      <c r="H24" s="112" t="s">
        <v>93</v>
      </c>
      <c r="I24" s="117">
        <v>0</v>
      </c>
      <c r="J24" s="112" t="s">
        <v>17</v>
      </c>
      <c r="K24" s="118">
        <f t="shared" si="7"/>
        <v>0</v>
      </c>
      <c r="M24" s="117"/>
      <c r="N24" s="111" t="s">
        <v>55</v>
      </c>
      <c r="O24" s="117"/>
      <c r="Q24" s="119">
        <f t="shared" si="4"/>
        <v>0</v>
      </c>
      <c r="R24" s="111" t="s">
        <v>55</v>
      </c>
      <c r="S24" s="119">
        <f t="shared" si="5"/>
        <v>0</v>
      </c>
      <c r="U24" s="118">
        <f t="shared" si="6"/>
        <v>0</v>
      </c>
      <c r="W24" s="120"/>
    </row>
    <row r="25" spans="2:23" x14ac:dyDescent="0.4">
      <c r="B25" s="111">
        <v>20</v>
      </c>
      <c r="C25" s="116" t="s">
        <v>112</v>
      </c>
      <c r="D25" s="111" t="s">
        <v>92</v>
      </c>
      <c r="E25" s="117"/>
      <c r="F25" s="111" t="s">
        <v>55</v>
      </c>
      <c r="G25" s="117"/>
      <c r="H25" s="112" t="s">
        <v>93</v>
      </c>
      <c r="I25" s="117">
        <v>0</v>
      </c>
      <c r="J25" s="112" t="s">
        <v>17</v>
      </c>
      <c r="K25" s="118">
        <f t="shared" si="7"/>
        <v>0</v>
      </c>
      <c r="M25" s="117"/>
      <c r="N25" s="111" t="s">
        <v>55</v>
      </c>
      <c r="O25" s="117"/>
      <c r="Q25" s="119">
        <f t="shared" si="4"/>
        <v>0</v>
      </c>
      <c r="R25" s="111" t="s">
        <v>55</v>
      </c>
      <c r="S25" s="119">
        <f t="shared" si="5"/>
        <v>0</v>
      </c>
      <c r="U25" s="118">
        <f t="shared" si="6"/>
        <v>0</v>
      </c>
      <c r="W25" s="120"/>
    </row>
    <row r="26" spans="2:23" x14ac:dyDescent="0.4">
      <c r="B26" s="111">
        <v>21</v>
      </c>
      <c r="C26" s="116" t="s">
        <v>113</v>
      </c>
      <c r="D26" s="111" t="s">
        <v>92</v>
      </c>
      <c r="E26" s="122"/>
      <c r="F26" s="111" t="s">
        <v>55</v>
      </c>
      <c r="G26" s="122"/>
      <c r="H26" s="112" t="s">
        <v>93</v>
      </c>
      <c r="I26" s="122"/>
      <c r="J26" s="112" t="s">
        <v>17</v>
      </c>
      <c r="K26" s="116">
        <v>1</v>
      </c>
      <c r="M26" s="118"/>
      <c r="N26" s="111" t="s">
        <v>55</v>
      </c>
      <c r="O26" s="118"/>
      <c r="Q26" s="118"/>
      <c r="R26" s="111" t="s">
        <v>55</v>
      </c>
      <c r="S26" s="118"/>
      <c r="U26" s="116">
        <v>1</v>
      </c>
      <c r="W26" s="120"/>
    </row>
    <row r="27" spans="2:23" x14ac:dyDescent="0.4">
      <c r="B27" s="111">
        <v>22</v>
      </c>
      <c r="C27" s="116" t="s">
        <v>114</v>
      </c>
      <c r="D27" s="111" t="s">
        <v>92</v>
      </c>
      <c r="E27" s="122"/>
      <c r="F27" s="111" t="s">
        <v>55</v>
      </c>
      <c r="G27" s="122"/>
      <c r="H27" s="112" t="s">
        <v>93</v>
      </c>
      <c r="I27" s="122"/>
      <c r="J27" s="112" t="s">
        <v>17</v>
      </c>
      <c r="K27" s="116">
        <v>2</v>
      </c>
      <c r="M27" s="118"/>
      <c r="N27" s="111" t="s">
        <v>55</v>
      </c>
      <c r="O27" s="118"/>
      <c r="Q27" s="118"/>
      <c r="R27" s="111" t="s">
        <v>55</v>
      </c>
      <c r="S27" s="118"/>
      <c r="U27" s="116">
        <v>2</v>
      </c>
      <c r="W27" s="120"/>
    </row>
    <row r="28" spans="2:23" x14ac:dyDescent="0.4">
      <c r="B28" s="111">
        <v>23</v>
      </c>
      <c r="C28" s="116" t="s">
        <v>115</v>
      </c>
      <c r="D28" s="111" t="s">
        <v>92</v>
      </c>
      <c r="E28" s="122"/>
      <c r="F28" s="111" t="s">
        <v>55</v>
      </c>
      <c r="G28" s="122"/>
      <c r="H28" s="112" t="s">
        <v>93</v>
      </c>
      <c r="I28" s="122"/>
      <c r="J28" s="112" t="s">
        <v>17</v>
      </c>
      <c r="K28" s="116">
        <v>3</v>
      </c>
      <c r="M28" s="118"/>
      <c r="N28" s="111" t="s">
        <v>55</v>
      </c>
      <c r="O28" s="118"/>
      <c r="Q28" s="118"/>
      <c r="R28" s="111" t="s">
        <v>55</v>
      </c>
      <c r="S28" s="118"/>
      <c r="U28" s="116">
        <v>3</v>
      </c>
      <c r="W28" s="120"/>
    </row>
    <row r="29" spans="2:23" x14ac:dyDescent="0.4">
      <c r="B29" s="111">
        <v>24</v>
      </c>
      <c r="C29" s="116" t="s">
        <v>116</v>
      </c>
      <c r="D29" s="111" t="s">
        <v>92</v>
      </c>
      <c r="E29" s="122"/>
      <c r="F29" s="111" t="s">
        <v>55</v>
      </c>
      <c r="G29" s="122"/>
      <c r="H29" s="112" t="s">
        <v>93</v>
      </c>
      <c r="I29" s="122"/>
      <c r="J29" s="112" t="s">
        <v>17</v>
      </c>
      <c r="K29" s="116">
        <v>4</v>
      </c>
      <c r="M29" s="118"/>
      <c r="N29" s="111" t="s">
        <v>55</v>
      </c>
      <c r="O29" s="118"/>
      <c r="Q29" s="118"/>
      <c r="R29" s="111" t="s">
        <v>55</v>
      </c>
      <c r="S29" s="118"/>
      <c r="U29" s="116">
        <v>4</v>
      </c>
      <c r="W29" s="120"/>
    </row>
    <row r="30" spans="2:23" x14ac:dyDescent="0.4">
      <c r="B30" s="111">
        <v>25</v>
      </c>
      <c r="C30" s="116" t="s">
        <v>117</v>
      </c>
      <c r="D30" s="111" t="s">
        <v>92</v>
      </c>
      <c r="E30" s="122"/>
      <c r="F30" s="111" t="s">
        <v>55</v>
      </c>
      <c r="G30" s="122"/>
      <c r="H30" s="112" t="s">
        <v>93</v>
      </c>
      <c r="I30" s="122"/>
      <c r="J30" s="112" t="s">
        <v>17</v>
      </c>
      <c r="K30" s="116">
        <v>4</v>
      </c>
      <c r="M30" s="118"/>
      <c r="N30" s="111" t="s">
        <v>55</v>
      </c>
      <c r="O30" s="118"/>
      <c r="Q30" s="118"/>
      <c r="R30" s="111" t="s">
        <v>55</v>
      </c>
      <c r="S30" s="118"/>
      <c r="U30" s="116">
        <v>3</v>
      </c>
      <c r="W30" s="120"/>
    </row>
    <row r="31" spans="2:23" x14ac:dyDescent="0.4">
      <c r="B31" s="111">
        <v>26</v>
      </c>
      <c r="C31" s="116" t="s">
        <v>118</v>
      </c>
      <c r="D31" s="111" t="s">
        <v>92</v>
      </c>
      <c r="E31" s="122"/>
      <c r="F31" s="111" t="s">
        <v>55</v>
      </c>
      <c r="G31" s="122"/>
      <c r="H31" s="112" t="s">
        <v>93</v>
      </c>
      <c r="I31" s="122"/>
      <c r="J31" s="112" t="s">
        <v>17</v>
      </c>
      <c r="K31" s="116">
        <v>5</v>
      </c>
      <c r="M31" s="118"/>
      <c r="N31" s="111" t="s">
        <v>55</v>
      </c>
      <c r="O31" s="118"/>
      <c r="Q31" s="118"/>
      <c r="R31" s="111" t="s">
        <v>55</v>
      </c>
      <c r="S31" s="118"/>
      <c r="U31" s="116">
        <v>5</v>
      </c>
      <c r="W31" s="120"/>
    </row>
    <row r="32" spans="2:23" x14ac:dyDescent="0.4">
      <c r="B32" s="111">
        <v>27</v>
      </c>
      <c r="C32" s="116" t="s">
        <v>119</v>
      </c>
      <c r="D32" s="111" t="s">
        <v>92</v>
      </c>
      <c r="E32" s="122"/>
      <c r="F32" s="111" t="s">
        <v>55</v>
      </c>
      <c r="G32" s="122"/>
      <c r="H32" s="112" t="s">
        <v>93</v>
      </c>
      <c r="I32" s="122"/>
      <c r="J32" s="112" t="s">
        <v>17</v>
      </c>
      <c r="K32" s="116">
        <v>0</v>
      </c>
      <c r="M32" s="118"/>
      <c r="N32" s="111" t="s">
        <v>55</v>
      </c>
      <c r="O32" s="118"/>
      <c r="Q32" s="118"/>
      <c r="R32" s="111" t="s">
        <v>55</v>
      </c>
      <c r="S32" s="118"/>
      <c r="U32" s="116">
        <v>0</v>
      </c>
      <c r="W32" s="120" t="s">
        <v>120</v>
      </c>
    </row>
    <row r="33" spans="2:23" x14ac:dyDescent="0.4">
      <c r="B33" s="111">
        <v>28</v>
      </c>
      <c r="C33" s="116" t="s">
        <v>24</v>
      </c>
      <c r="D33" s="111" t="s">
        <v>92</v>
      </c>
      <c r="E33" s="122"/>
      <c r="F33" s="111" t="s">
        <v>55</v>
      </c>
      <c r="G33" s="122"/>
      <c r="H33" s="112" t="s">
        <v>93</v>
      </c>
      <c r="I33" s="122"/>
      <c r="J33" s="112" t="s">
        <v>17</v>
      </c>
      <c r="K33" s="116"/>
      <c r="M33" s="118"/>
      <c r="N33" s="111" t="s">
        <v>55</v>
      </c>
      <c r="O33" s="118"/>
      <c r="Q33" s="118"/>
      <c r="R33" s="111" t="s">
        <v>55</v>
      </c>
      <c r="S33" s="118"/>
      <c r="U33" s="116"/>
      <c r="W33" s="120"/>
    </row>
    <row r="34" spans="2:23" x14ac:dyDescent="0.4">
      <c r="B34" s="111">
        <v>29</v>
      </c>
      <c r="C34" s="116" t="s">
        <v>24</v>
      </c>
      <c r="D34" s="111" t="s">
        <v>92</v>
      </c>
      <c r="E34" s="122"/>
      <c r="F34" s="111" t="s">
        <v>55</v>
      </c>
      <c r="G34" s="122"/>
      <c r="H34" s="112" t="s">
        <v>93</v>
      </c>
      <c r="I34" s="122"/>
      <c r="J34" s="112" t="s">
        <v>17</v>
      </c>
      <c r="K34" s="116"/>
      <c r="M34" s="118"/>
      <c r="N34" s="111" t="s">
        <v>55</v>
      </c>
      <c r="O34" s="118"/>
      <c r="Q34" s="118"/>
      <c r="R34" s="111" t="s">
        <v>55</v>
      </c>
      <c r="S34" s="118"/>
      <c r="U34" s="116"/>
      <c r="W34" s="120"/>
    </row>
    <row r="35" spans="2:23" x14ac:dyDescent="0.4">
      <c r="B35" s="111">
        <v>30</v>
      </c>
      <c r="C35" s="116" t="s">
        <v>24</v>
      </c>
      <c r="D35" s="111" t="s">
        <v>92</v>
      </c>
      <c r="E35" s="122"/>
      <c r="F35" s="111" t="s">
        <v>55</v>
      </c>
      <c r="G35" s="122"/>
      <c r="H35" s="112" t="s">
        <v>93</v>
      </c>
      <c r="I35" s="122"/>
      <c r="J35" s="112" t="s">
        <v>17</v>
      </c>
      <c r="K35" s="116"/>
      <c r="M35" s="118"/>
      <c r="N35" s="111" t="s">
        <v>55</v>
      </c>
      <c r="O35" s="118"/>
      <c r="Q35" s="118"/>
      <c r="R35" s="111" t="s">
        <v>55</v>
      </c>
      <c r="S35" s="118"/>
      <c r="U35" s="116"/>
      <c r="W35" s="120"/>
    </row>
    <row r="36" spans="2:23" x14ac:dyDescent="0.4">
      <c r="C36" s="123"/>
    </row>
    <row r="37" spans="2:23" x14ac:dyDescent="0.4">
      <c r="C37" s="112" t="s">
        <v>121</v>
      </c>
    </row>
    <row r="38" spans="2:23" x14ac:dyDescent="0.4">
      <c r="C38" s="112" t="s">
        <v>122</v>
      </c>
    </row>
    <row r="39" spans="2:23" x14ac:dyDescent="0.4">
      <c r="C39" s="112" t="s">
        <v>123</v>
      </c>
    </row>
    <row r="40" spans="2:23" x14ac:dyDescent="0.4">
      <c r="C40" s="112" t="s">
        <v>124</v>
      </c>
    </row>
    <row r="41" spans="2:23" x14ac:dyDescent="0.4">
      <c r="C41" s="113" t="s">
        <v>125</v>
      </c>
    </row>
    <row r="42" spans="2:23" x14ac:dyDescent="0.4">
      <c r="C42" s="113" t="s">
        <v>126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通所型サービス</vt:lpstr>
      <vt:lpstr>記入方法 (2)</vt:lpstr>
      <vt:lpstr>シフト記号表（勤務時間帯） (2)</vt:lpstr>
      <vt:lpstr>'シフト記号表（勤務時間帯） (2)'!【記載例】シフト記号</vt:lpstr>
      <vt:lpstr>'記入方法 (2)'!Print_Area</vt:lpstr>
      <vt:lpstr>通所型サービス!Print_Area</vt:lpstr>
      <vt:lpstr>通所型サービス!Print_Titles</vt:lpstr>
      <vt:lpstr>'シフト記号表（勤務時間帯） (2)'!シフト記号表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u2310</cp:lastModifiedBy>
  <cp:lastPrinted>2023-12-25T04:42:33Z</cp:lastPrinted>
  <dcterms:created xsi:type="dcterms:W3CDTF">2020-01-14T23:44:41Z</dcterms:created>
  <dcterms:modified xsi:type="dcterms:W3CDTF">2024-03-26T06:18:22Z</dcterms:modified>
</cp:coreProperties>
</file>