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codeName="ThisWorkbook" defaultThemeVersion="124226"/>
  <mc:AlternateContent xmlns:mc="http://schemas.openxmlformats.org/markup-compatibility/2006">
    <mc:Choice Requires="x15">
      <x15ac:absPath xmlns:x15ac="http://schemas.microsoft.com/office/spreadsheetml/2010/11/ac" url="\\192.168.101.170\050農林課\053農政係\@農政係(林)\04　認定(新規)農業者関係\02認定新規就農者関係\01申請様式\（令和3年度）青年等就農計画申請様式\"/>
    </mc:Choice>
  </mc:AlternateContent>
  <xr:revisionPtr revIDLastSave="0" documentId="13_ncr:1_{4747F42C-3017-442F-968E-DA1C985572F3}" xr6:coauthVersionLast="36" xr6:coauthVersionMax="36" xr10:uidLastSave="{00000000-0000-0000-0000-000000000000}"/>
  <bookViews>
    <workbookView xWindow="0" yWindow="0" windowWidth="28800" windowHeight="12135" tabRatio="853" activeTab="2" xr2:uid="{00000000-000D-0000-FFFF-FFFF00000000}"/>
  </bookViews>
  <sheets>
    <sheet name="収支計画 (資金)" sheetId="13" r:id="rId1"/>
    <sheet name="償還計画表" sheetId="14" r:id="rId2"/>
    <sheet name="収支計画" sheetId="1" r:id="rId3"/>
    <sheet name="Ａ" sheetId="4" r:id="rId4"/>
    <sheet name="Ｂ" sheetId="5" r:id="rId5"/>
    <sheet name="Ｃ" sheetId="19" r:id="rId6"/>
    <sheet name="Ｄ" sheetId="18" r:id="rId7"/>
    <sheet name="Ｅ" sheetId="17" r:id="rId8"/>
    <sheet name="Ｆ" sheetId="21" r:id="rId9"/>
    <sheet name="Ｇ" sheetId="20" r:id="rId10"/>
    <sheet name="労働時間" sheetId="9" r:id="rId11"/>
    <sheet name="減価償却費" sheetId="10" r:id="rId12"/>
    <sheet name="賃貸借契約書(例)" sheetId="11" r:id="rId13"/>
  </sheets>
  <definedNames>
    <definedName name="_xlnm.Print_Area" localSheetId="3">Ａ!$A$1:$K$61</definedName>
    <definedName name="_xlnm.Print_Area" localSheetId="5">'Ｃ'!$A$1:$K$61</definedName>
    <definedName name="_xlnm.Print_Area" localSheetId="6">Ｄ!$A$1:$K$61</definedName>
    <definedName name="_xlnm.Print_Area" localSheetId="7">Ｅ!$A$1:$K$61</definedName>
    <definedName name="_xlnm.Print_Area" localSheetId="8">Ｆ!$A$1:$K$61</definedName>
    <definedName name="_xlnm.Print_Area" localSheetId="9">Ｇ!$A$1:$K$61</definedName>
    <definedName name="_xlnm.Print_Area" localSheetId="11">減価償却費!$C$2:$U$26</definedName>
    <definedName name="_xlnm.Print_Area" localSheetId="2">収支計画!$A$1:$H$45</definedName>
    <definedName name="_xlnm.Print_Area" localSheetId="1">償還計画表!$A$1:$M$35</definedName>
    <definedName name="_xlnm.Print_Area" localSheetId="12">'賃貸借契約書(例)'!$B$2:$AA$42</definedName>
    <definedName name="_xlnm.Print_Area" localSheetId="10">労働時間!$A$1:$BI$42</definedName>
  </definedNames>
  <calcPr calcId="191029"/>
</workbook>
</file>

<file path=xl/calcChain.xml><?xml version="1.0" encoding="utf-8"?>
<calcChain xmlns="http://schemas.openxmlformats.org/spreadsheetml/2006/main">
  <c r="H3" i="20" l="1"/>
  <c r="I3" i="20" s="1"/>
  <c r="J3" i="20" s="1"/>
  <c r="K3" i="20" s="1"/>
  <c r="H3" i="21"/>
  <c r="I3" i="21" s="1"/>
  <c r="J3" i="21" s="1"/>
  <c r="K3" i="21" s="1"/>
  <c r="H3" i="17"/>
  <c r="I3" i="17" s="1"/>
  <c r="J3" i="17" s="1"/>
  <c r="K3" i="17" s="1"/>
  <c r="H3" i="18"/>
  <c r="I3" i="18" s="1"/>
  <c r="J3" i="18" s="1"/>
  <c r="K3" i="18" s="1"/>
  <c r="H3" i="19"/>
  <c r="I3" i="19" s="1"/>
  <c r="J3" i="19" s="1"/>
  <c r="K3" i="19" s="1"/>
  <c r="H3" i="5"/>
  <c r="I3" i="5" s="1"/>
  <c r="J3" i="5" s="1"/>
  <c r="K3" i="5" s="1"/>
  <c r="D51" i="4" l="1"/>
  <c r="G52" i="21" l="1"/>
  <c r="D51" i="21"/>
  <c r="N37" i="21"/>
  <c r="M37" i="21"/>
  <c r="N36" i="21"/>
  <c r="M36" i="21"/>
  <c r="N35" i="21"/>
  <c r="M35" i="21"/>
  <c r="N34" i="21"/>
  <c r="M34" i="21"/>
  <c r="N33" i="21"/>
  <c r="M33" i="21"/>
  <c r="N32" i="21"/>
  <c r="M32" i="21"/>
  <c r="N31" i="21"/>
  <c r="N38" i="21" s="1"/>
  <c r="M31" i="21"/>
  <c r="N30" i="21"/>
  <c r="M30" i="21"/>
  <c r="N29" i="21"/>
  <c r="M29" i="21"/>
  <c r="N27" i="21"/>
  <c r="N57" i="21" s="1"/>
  <c r="M27" i="21"/>
  <c r="M57" i="21" s="1"/>
  <c r="N25" i="21"/>
  <c r="N56" i="21" s="1"/>
  <c r="M25" i="21"/>
  <c r="M56" i="21" s="1"/>
  <c r="N24" i="21"/>
  <c r="N26" i="21" s="1"/>
  <c r="M24" i="21"/>
  <c r="M26" i="21" s="1"/>
  <c r="N23" i="21"/>
  <c r="N55" i="21" s="1"/>
  <c r="M23" i="21"/>
  <c r="M55" i="21" s="1"/>
  <c r="N22" i="21"/>
  <c r="M22" i="21"/>
  <c r="N21" i="21"/>
  <c r="M21" i="21"/>
  <c r="N20" i="21"/>
  <c r="M20" i="21"/>
  <c r="N19" i="21"/>
  <c r="M19" i="21"/>
  <c r="N18" i="21"/>
  <c r="M18" i="21"/>
  <c r="N17" i="21"/>
  <c r="M17" i="21"/>
  <c r="N16" i="21"/>
  <c r="M16" i="21"/>
  <c r="N15" i="21"/>
  <c r="M15" i="21"/>
  <c r="N14" i="21"/>
  <c r="M14" i="21"/>
  <c r="N9" i="21"/>
  <c r="M9" i="21"/>
  <c r="N5" i="21"/>
  <c r="N28" i="21" s="1"/>
  <c r="N58" i="21" s="1"/>
  <c r="M5" i="21"/>
  <c r="M28" i="21" s="1"/>
  <c r="M58" i="21" s="1"/>
  <c r="H52" i="21"/>
  <c r="N55" i="20"/>
  <c r="M55" i="20"/>
  <c r="G52" i="20"/>
  <c r="D51" i="20"/>
  <c r="N37" i="20"/>
  <c r="M37" i="20"/>
  <c r="N36" i="20"/>
  <c r="M36" i="20"/>
  <c r="N35" i="20"/>
  <c r="M35" i="20"/>
  <c r="N34" i="20"/>
  <c r="M34" i="20"/>
  <c r="N33" i="20"/>
  <c r="M33" i="20"/>
  <c r="N32" i="20"/>
  <c r="N38" i="20" s="1"/>
  <c r="M32" i="20"/>
  <c r="M38" i="20" s="1"/>
  <c r="N31" i="20"/>
  <c r="M31" i="20"/>
  <c r="N30" i="20"/>
  <c r="M30" i="20"/>
  <c r="N29" i="20"/>
  <c r="M29" i="20"/>
  <c r="N27" i="20"/>
  <c r="N57" i="20" s="1"/>
  <c r="M27" i="20"/>
  <c r="M57" i="20" s="1"/>
  <c r="N25" i="20"/>
  <c r="N56" i="20" s="1"/>
  <c r="M25" i="20"/>
  <c r="M56" i="20" s="1"/>
  <c r="N24" i="20"/>
  <c r="N26" i="20" s="1"/>
  <c r="M24" i="20"/>
  <c r="M26" i="20" s="1"/>
  <c r="N23" i="20"/>
  <c r="M23" i="20"/>
  <c r="N22" i="20"/>
  <c r="M22" i="20"/>
  <c r="N21" i="20"/>
  <c r="M21" i="20"/>
  <c r="N20" i="20"/>
  <c r="M20" i="20"/>
  <c r="N19" i="20"/>
  <c r="M19" i="20"/>
  <c r="N18" i="20"/>
  <c r="M18" i="20"/>
  <c r="N17" i="20"/>
  <c r="M17" i="20"/>
  <c r="N16" i="20"/>
  <c r="M16" i="20"/>
  <c r="N15" i="20"/>
  <c r="M15" i="20"/>
  <c r="N14" i="20"/>
  <c r="M14" i="20"/>
  <c r="N9" i="20"/>
  <c r="M9" i="20"/>
  <c r="N5" i="20"/>
  <c r="N10" i="20" s="1"/>
  <c r="N13" i="20" s="1"/>
  <c r="M5" i="20"/>
  <c r="M28" i="20" s="1"/>
  <c r="M58" i="20" s="1"/>
  <c r="N55" i="19"/>
  <c r="G52" i="19"/>
  <c r="D51" i="19"/>
  <c r="N37" i="19"/>
  <c r="M37" i="19"/>
  <c r="N36" i="19"/>
  <c r="M36" i="19"/>
  <c r="N35" i="19"/>
  <c r="M35" i="19"/>
  <c r="N34" i="19"/>
  <c r="M34" i="19"/>
  <c r="N33" i="19"/>
  <c r="M33" i="19"/>
  <c r="N32" i="19"/>
  <c r="M32" i="19"/>
  <c r="N31" i="19"/>
  <c r="M31" i="19"/>
  <c r="N30" i="19"/>
  <c r="M30" i="19"/>
  <c r="N29" i="19"/>
  <c r="M29" i="19"/>
  <c r="N27" i="19"/>
  <c r="N57" i="19" s="1"/>
  <c r="M27" i="19"/>
  <c r="M57" i="19" s="1"/>
  <c r="N25" i="19"/>
  <c r="N56" i="19" s="1"/>
  <c r="M25" i="19"/>
  <c r="M56" i="19" s="1"/>
  <c r="N24" i="19"/>
  <c r="M24" i="19"/>
  <c r="M26" i="19" s="1"/>
  <c r="N23" i="19"/>
  <c r="M23" i="19"/>
  <c r="N22" i="19"/>
  <c r="M22" i="19"/>
  <c r="N21" i="19"/>
  <c r="M21" i="19"/>
  <c r="N20" i="19"/>
  <c r="M20" i="19"/>
  <c r="N19" i="19"/>
  <c r="M19" i="19"/>
  <c r="N18" i="19"/>
  <c r="M18" i="19"/>
  <c r="N17" i="19"/>
  <c r="M17" i="19"/>
  <c r="N16" i="19"/>
  <c r="M16" i="19"/>
  <c r="N15" i="19"/>
  <c r="M15" i="19"/>
  <c r="N14" i="19"/>
  <c r="M14" i="19"/>
  <c r="N9" i="19"/>
  <c r="M9" i="19"/>
  <c r="N5" i="19"/>
  <c r="N28" i="19" s="1"/>
  <c r="N58" i="19" s="1"/>
  <c r="M5" i="19"/>
  <c r="M28" i="19" s="1"/>
  <c r="M58" i="19" s="1"/>
  <c r="G52" i="18"/>
  <c r="D51" i="18"/>
  <c r="N37" i="18"/>
  <c r="M37" i="18"/>
  <c r="N36" i="18"/>
  <c r="M36" i="18"/>
  <c r="N35" i="18"/>
  <c r="M35" i="18"/>
  <c r="N34" i="18"/>
  <c r="M34" i="18"/>
  <c r="N33" i="18"/>
  <c r="M33" i="18"/>
  <c r="N32" i="18"/>
  <c r="M32" i="18"/>
  <c r="N31" i="18"/>
  <c r="N38" i="18" s="1"/>
  <c r="M31" i="18"/>
  <c r="N30" i="18"/>
  <c r="M30" i="18"/>
  <c r="N29" i="18"/>
  <c r="M29" i="18"/>
  <c r="N27" i="18"/>
  <c r="N57" i="18" s="1"/>
  <c r="M27" i="18"/>
  <c r="M57" i="18" s="1"/>
  <c r="N25" i="18"/>
  <c r="N56" i="18" s="1"/>
  <c r="M25" i="18"/>
  <c r="M56" i="18" s="1"/>
  <c r="N24" i="18"/>
  <c r="N26" i="18" s="1"/>
  <c r="M24" i="18"/>
  <c r="M26" i="18" s="1"/>
  <c r="N23" i="18"/>
  <c r="N55" i="18" s="1"/>
  <c r="M23" i="18"/>
  <c r="M55" i="18" s="1"/>
  <c r="N22" i="18"/>
  <c r="M22" i="18"/>
  <c r="N21" i="18"/>
  <c r="M21" i="18"/>
  <c r="N20" i="18"/>
  <c r="M20" i="18"/>
  <c r="N19" i="18"/>
  <c r="M19" i="18"/>
  <c r="N18" i="18"/>
  <c r="M18" i="18"/>
  <c r="N17" i="18"/>
  <c r="M17" i="18"/>
  <c r="N16" i="18"/>
  <c r="M16" i="18"/>
  <c r="N15" i="18"/>
  <c r="M15" i="18"/>
  <c r="N14" i="18"/>
  <c r="M14" i="18"/>
  <c r="N9" i="18"/>
  <c r="M9" i="18"/>
  <c r="N5" i="18"/>
  <c r="N28" i="18" s="1"/>
  <c r="N58" i="18" s="1"/>
  <c r="M5" i="18"/>
  <c r="M28" i="18" s="1"/>
  <c r="M58" i="18" s="1"/>
  <c r="H52" i="18"/>
  <c r="N55" i="17"/>
  <c r="M55" i="17"/>
  <c r="G52" i="17"/>
  <c r="D51" i="17"/>
  <c r="N37" i="17"/>
  <c r="M37" i="17"/>
  <c r="N36" i="17"/>
  <c r="M36" i="17"/>
  <c r="N35" i="17"/>
  <c r="M35" i="17"/>
  <c r="N34" i="17"/>
  <c r="M34" i="17"/>
  <c r="N33" i="17"/>
  <c r="M33" i="17"/>
  <c r="N32" i="17"/>
  <c r="N38" i="17" s="1"/>
  <c r="M32" i="17"/>
  <c r="M38" i="17" s="1"/>
  <c r="N31" i="17"/>
  <c r="M31" i="17"/>
  <c r="N30" i="17"/>
  <c r="M30" i="17"/>
  <c r="N29" i="17"/>
  <c r="M29" i="17"/>
  <c r="N27" i="17"/>
  <c r="N57" i="17" s="1"/>
  <c r="M27" i="17"/>
  <c r="M57" i="17" s="1"/>
  <c r="N25" i="17"/>
  <c r="N56" i="17" s="1"/>
  <c r="M25" i="17"/>
  <c r="M56" i="17" s="1"/>
  <c r="N24" i="17"/>
  <c r="N26" i="17" s="1"/>
  <c r="M24" i="17"/>
  <c r="M26" i="17" s="1"/>
  <c r="N23" i="17"/>
  <c r="M23" i="17"/>
  <c r="N22" i="17"/>
  <c r="M22" i="17"/>
  <c r="N21" i="17"/>
  <c r="M21" i="17"/>
  <c r="N20" i="17"/>
  <c r="M20" i="17"/>
  <c r="N19" i="17"/>
  <c r="M19" i="17"/>
  <c r="N18" i="17"/>
  <c r="M18" i="17"/>
  <c r="N17" i="17"/>
  <c r="M17" i="17"/>
  <c r="N16" i="17"/>
  <c r="M16" i="17"/>
  <c r="N15" i="17"/>
  <c r="M15" i="17"/>
  <c r="N14" i="17"/>
  <c r="M14" i="17"/>
  <c r="N9" i="17"/>
  <c r="M9" i="17"/>
  <c r="N5" i="17"/>
  <c r="N28" i="17" s="1"/>
  <c r="N58" i="17" s="1"/>
  <c r="M5" i="17"/>
  <c r="M28" i="17" s="1"/>
  <c r="M58" i="17" s="1"/>
  <c r="M39" i="20" l="1"/>
  <c r="M54" i="20" s="1"/>
  <c r="M60" i="20" s="1"/>
  <c r="J52" i="21"/>
  <c r="M38" i="18"/>
  <c r="M38" i="21"/>
  <c r="M38" i="19"/>
  <c r="M39" i="19" s="1"/>
  <c r="M39" i="17"/>
  <c r="N26" i="19"/>
  <c r="N39" i="19" s="1"/>
  <c r="N38" i="19"/>
  <c r="N39" i="17"/>
  <c r="N10" i="18"/>
  <c r="N13" i="18" s="1"/>
  <c r="N53" i="18" s="1"/>
  <c r="M55" i="19"/>
  <c r="N10" i="21"/>
  <c r="N13" i="21" s="1"/>
  <c r="M39" i="21"/>
  <c r="M54" i="21" s="1"/>
  <c r="M60" i="21" s="1"/>
  <c r="N53" i="21"/>
  <c r="N39" i="21"/>
  <c r="M10" i="21"/>
  <c r="M13" i="21" s="1"/>
  <c r="M43" i="20"/>
  <c r="I52" i="20"/>
  <c r="N53" i="20"/>
  <c r="N28" i="20"/>
  <c r="N58" i="20" s="1"/>
  <c r="H52" i="20"/>
  <c r="M10" i="20"/>
  <c r="M13" i="20" s="1"/>
  <c r="I52" i="19"/>
  <c r="M10" i="19"/>
  <c r="M13" i="19" s="1"/>
  <c r="N10" i="19"/>
  <c r="N13" i="19" s="1"/>
  <c r="H52" i="19"/>
  <c r="J52" i="18"/>
  <c r="M39" i="18"/>
  <c r="N39" i="18"/>
  <c r="I52" i="18"/>
  <c r="M10" i="18"/>
  <c r="M13" i="18" s="1"/>
  <c r="M54" i="17"/>
  <c r="M60" i="17" s="1"/>
  <c r="M43" i="17"/>
  <c r="I52" i="17"/>
  <c r="N54" i="17"/>
  <c r="N60" i="17" s="1"/>
  <c r="N43" i="17"/>
  <c r="M10" i="17"/>
  <c r="M13" i="17" s="1"/>
  <c r="N10" i="17"/>
  <c r="N13" i="17" s="1"/>
  <c r="H52" i="17"/>
  <c r="N43" i="19" l="1"/>
  <c r="N54" i="19"/>
  <c r="N60" i="19" s="1"/>
  <c r="M54" i="19"/>
  <c r="M60" i="19" s="1"/>
  <c r="M43" i="19"/>
  <c r="M43" i="21"/>
  <c r="I52" i="21"/>
  <c r="N43" i="21"/>
  <c r="N44" i="21" s="1"/>
  <c r="N54" i="21"/>
  <c r="N60" i="21" s="1"/>
  <c r="M3" i="21"/>
  <c r="M52" i="21" s="1"/>
  <c r="K52" i="21"/>
  <c r="N3" i="21"/>
  <c r="N52" i="21" s="1"/>
  <c r="M44" i="21"/>
  <c r="M53" i="21"/>
  <c r="M61" i="21" s="1"/>
  <c r="M44" i="20"/>
  <c r="M53" i="20"/>
  <c r="M61" i="20" s="1"/>
  <c r="J52" i="20"/>
  <c r="N39" i="20"/>
  <c r="N44" i="19"/>
  <c r="N53" i="19"/>
  <c r="N61" i="19" s="1"/>
  <c r="J52" i="19"/>
  <c r="M44" i="19"/>
  <c r="M53" i="19"/>
  <c r="M54" i="18"/>
  <c r="M60" i="18" s="1"/>
  <c r="M43" i="18"/>
  <c r="M44" i="18" s="1"/>
  <c r="M3" i="18"/>
  <c r="M52" i="18" s="1"/>
  <c r="K52" i="18"/>
  <c r="N3" i="18"/>
  <c r="N52" i="18" s="1"/>
  <c r="M53" i="18"/>
  <c r="N61" i="18"/>
  <c r="N43" i="18"/>
  <c r="N44" i="18" s="1"/>
  <c r="N54" i="18"/>
  <c r="N60" i="18" s="1"/>
  <c r="N44" i="17"/>
  <c r="N53" i="17"/>
  <c r="N61" i="17" s="1"/>
  <c r="J52" i="17"/>
  <c r="M44" i="17"/>
  <c r="M53" i="17"/>
  <c r="M61" i="17" s="1"/>
  <c r="K17" i="10"/>
  <c r="K18" i="10"/>
  <c r="K19" i="10"/>
  <c r="K20" i="10"/>
  <c r="K16" i="10"/>
  <c r="N61" i="21" l="1"/>
  <c r="M61" i="19"/>
  <c r="N3" i="20"/>
  <c r="N52" i="20" s="1"/>
  <c r="M3" i="20"/>
  <c r="M52" i="20" s="1"/>
  <c r="K52" i="20"/>
  <c r="N54" i="20"/>
  <c r="N43" i="20"/>
  <c r="N44" i="20" s="1"/>
  <c r="N3" i="19"/>
  <c r="N52" i="19" s="1"/>
  <c r="M3" i="19"/>
  <c r="M52" i="19" s="1"/>
  <c r="K52" i="19"/>
  <c r="M61" i="18"/>
  <c r="N3" i="17"/>
  <c r="N52" i="17" s="1"/>
  <c r="M3" i="17"/>
  <c r="M52" i="17" s="1"/>
  <c r="K52" i="17"/>
  <c r="F42" i="9"/>
  <c r="G42" i="9"/>
  <c r="H42" i="9"/>
  <c r="I42" i="9"/>
  <c r="N60" i="20" l="1"/>
  <c r="N61" i="20"/>
  <c r="BH4" i="9"/>
  <c r="BG4" i="9"/>
  <c r="O4" i="9"/>
  <c r="N4" i="9"/>
  <c r="E42" i="9" l="1"/>
  <c r="C42" i="9"/>
  <c r="D42" i="9" l="1"/>
  <c r="K6" i="10" l="1"/>
  <c r="K7" i="10"/>
  <c r="K8" i="10"/>
  <c r="CC4" i="9"/>
  <c r="CB4" i="9"/>
  <c r="CB16" i="9" s="1"/>
  <c r="BS4" i="9"/>
  <c r="BR4" i="9"/>
  <c r="BI4" i="9"/>
  <c r="BH34" i="9"/>
  <c r="P4" i="9"/>
  <c r="P41" i="9" s="1"/>
  <c r="O41" i="9"/>
  <c r="P3" i="9"/>
  <c r="O3" i="9"/>
  <c r="AA3" i="9" l="1"/>
  <c r="CC3" i="9"/>
  <c r="BI38" i="9"/>
  <c r="BI36" i="9"/>
  <c r="BI28" i="9"/>
  <c r="BI20" i="9"/>
  <c r="BI12" i="9"/>
  <c r="BI40" i="9"/>
  <c r="BI32" i="9"/>
  <c r="BI24" i="9"/>
  <c r="BI16" i="9"/>
  <c r="BI8" i="9"/>
  <c r="BS41" i="9"/>
  <c r="BS39" i="9"/>
  <c r="BS38" i="9"/>
  <c r="BS31" i="9"/>
  <c r="BS30" i="9"/>
  <c r="BS23" i="9"/>
  <c r="BS22" i="9"/>
  <c r="BS15" i="9"/>
  <c r="BS14" i="9"/>
  <c r="BS7" i="9"/>
  <c r="BS6" i="9"/>
  <c r="BS40" i="9"/>
  <c r="BS37" i="9"/>
  <c r="BS35" i="9"/>
  <c r="BS34" i="9"/>
  <c r="BS32" i="9"/>
  <c r="BS29" i="9"/>
  <c r="BS27" i="9"/>
  <c r="BS26" i="9"/>
  <c r="BS24" i="9"/>
  <c r="BS21" i="9"/>
  <c r="BS19" i="9"/>
  <c r="BS18" i="9"/>
  <c r="BS16" i="9"/>
  <c r="BS13" i="9"/>
  <c r="BS11" i="9"/>
  <c r="BS10" i="9"/>
  <c r="BS8" i="9"/>
  <c r="CC38" i="9"/>
  <c r="CC36" i="9"/>
  <c r="CC28" i="9"/>
  <c r="CC20" i="9"/>
  <c r="CC12" i="9"/>
  <c r="CC40" i="9"/>
  <c r="CC32" i="9"/>
  <c r="CC24" i="9"/>
  <c r="CC16" i="9"/>
  <c r="CC8" i="9"/>
  <c r="AL3" i="9"/>
  <c r="BR38" i="9"/>
  <c r="BR41" i="9"/>
  <c r="BR37" i="9"/>
  <c r="BR35" i="9"/>
  <c r="BR33" i="9"/>
  <c r="BR29" i="9"/>
  <c r="BR27" i="9"/>
  <c r="BR25" i="9"/>
  <c r="BR21" i="9"/>
  <c r="BR19" i="9"/>
  <c r="BR17" i="9"/>
  <c r="BR13" i="9"/>
  <c r="BR11" i="9"/>
  <c r="BR9" i="9"/>
  <c r="BR39" i="9"/>
  <c r="BR31" i="9"/>
  <c r="BR23" i="9"/>
  <c r="BR15" i="9"/>
  <c r="BR7" i="9"/>
  <c r="BS3" i="9"/>
  <c r="AW3" i="9"/>
  <c r="BI11" i="9"/>
  <c r="BI15" i="9"/>
  <c r="BI23" i="9"/>
  <c r="BI31" i="9"/>
  <c r="CC7" i="9"/>
  <c r="CC11" i="9"/>
  <c r="CC15" i="9"/>
  <c r="CC23" i="9"/>
  <c r="CC27" i="9"/>
  <c r="CC31" i="9"/>
  <c r="CC35" i="9"/>
  <c r="CC39" i="9"/>
  <c r="BI10" i="9"/>
  <c r="BI18" i="9"/>
  <c r="BI34" i="9"/>
  <c r="BI3" i="9"/>
  <c r="BI6" i="9"/>
  <c r="BI9" i="9"/>
  <c r="BI13" i="9"/>
  <c r="BI17" i="9"/>
  <c r="BI21" i="9"/>
  <c r="BI25" i="9"/>
  <c r="BI29" i="9"/>
  <c r="BI33" i="9"/>
  <c r="BI37" i="9"/>
  <c r="BI41" i="9"/>
  <c r="BS9" i="9"/>
  <c r="BS12" i="9"/>
  <c r="BS17" i="9"/>
  <c r="BS20" i="9"/>
  <c r="BS25" i="9"/>
  <c r="BS28" i="9"/>
  <c r="BS33" i="9"/>
  <c r="BS36" i="9"/>
  <c r="CC9" i="9"/>
  <c r="CC13" i="9"/>
  <c r="CC17" i="9"/>
  <c r="CC21" i="9"/>
  <c r="CC25" i="9"/>
  <c r="CC29" i="9"/>
  <c r="CC33" i="9"/>
  <c r="CC37" i="9"/>
  <c r="CC41" i="9"/>
  <c r="BI7" i="9"/>
  <c r="BI19" i="9"/>
  <c r="BI27" i="9"/>
  <c r="BI35" i="9"/>
  <c r="BI39" i="9"/>
  <c r="CC19" i="9"/>
  <c r="CC6" i="9"/>
  <c r="BI14" i="9"/>
  <c r="BI22" i="9"/>
  <c r="BI26" i="9"/>
  <c r="BI30" i="9"/>
  <c r="CC10" i="9"/>
  <c r="CC14" i="9"/>
  <c r="CC18" i="9"/>
  <c r="CC22" i="9"/>
  <c r="CC26" i="9"/>
  <c r="CC30" i="9"/>
  <c r="CC34" i="9"/>
  <c r="AK3" i="9"/>
  <c r="CB3" i="9"/>
  <c r="BH6" i="9"/>
  <c r="BH9" i="9"/>
  <c r="BH13" i="9"/>
  <c r="BH17" i="9"/>
  <c r="BH21" i="9"/>
  <c r="BH25" i="9"/>
  <c r="BH29" i="9"/>
  <c r="BH33" i="9"/>
  <c r="BH39" i="9"/>
  <c r="CB9" i="9"/>
  <c r="CB13" i="9"/>
  <c r="CB17" i="9"/>
  <c r="CB25" i="9"/>
  <c r="Z3" i="9"/>
  <c r="AV3" i="9"/>
  <c r="BR3" i="9"/>
  <c r="CB6" i="9"/>
  <c r="BH8" i="9"/>
  <c r="BH12" i="9"/>
  <c r="BH14" i="9"/>
  <c r="BH16" i="9"/>
  <c r="BH20" i="9"/>
  <c r="BH22" i="9"/>
  <c r="BH24" i="9"/>
  <c r="BH28" i="9"/>
  <c r="BH30" i="9"/>
  <c r="BH32" i="9"/>
  <c r="BH36" i="9"/>
  <c r="BH38" i="9"/>
  <c r="BH40" i="9"/>
  <c r="BR6" i="9"/>
  <c r="BR8" i="9"/>
  <c r="BR12" i="9"/>
  <c r="BR14" i="9"/>
  <c r="BR16" i="9"/>
  <c r="BR20" i="9"/>
  <c r="BR22" i="9"/>
  <c r="BR24" i="9"/>
  <c r="BR28" i="9"/>
  <c r="BR30" i="9"/>
  <c r="BR32" i="9"/>
  <c r="BR34" i="9"/>
  <c r="BR36" i="9"/>
  <c r="BR40" i="9"/>
  <c r="CB8" i="9"/>
  <c r="CB10" i="9"/>
  <c r="CB12" i="9"/>
  <c r="CB14" i="9"/>
  <c r="CB18" i="9"/>
  <c r="CB20" i="9"/>
  <c r="CB22" i="9"/>
  <c r="CB24" i="9"/>
  <c r="CB26" i="9"/>
  <c r="CB28" i="9"/>
  <c r="CB30" i="9"/>
  <c r="CB32" i="9"/>
  <c r="CB34" i="9"/>
  <c r="CB36" i="9"/>
  <c r="CB38" i="9"/>
  <c r="CB40" i="9"/>
  <c r="BH3" i="9"/>
  <c r="BH7" i="9"/>
  <c r="BH11" i="9"/>
  <c r="BH15" i="9"/>
  <c r="BH19" i="9"/>
  <c r="BH23" i="9"/>
  <c r="BH27" i="9"/>
  <c r="BH31" i="9"/>
  <c r="BH35" i="9"/>
  <c r="BH37" i="9"/>
  <c r="BH41" i="9"/>
  <c r="CB7" i="9"/>
  <c r="CB11" i="9"/>
  <c r="CB15" i="9"/>
  <c r="CB19" i="9"/>
  <c r="CB21" i="9"/>
  <c r="CB23" i="9"/>
  <c r="CB27" i="9"/>
  <c r="CB29" i="9"/>
  <c r="CB31" i="9"/>
  <c r="CB33" i="9"/>
  <c r="CB35" i="9"/>
  <c r="CB37" i="9"/>
  <c r="CB39" i="9"/>
  <c r="CB41" i="9"/>
  <c r="BH10" i="9"/>
  <c r="BH18" i="9"/>
  <c r="BH26" i="9"/>
  <c r="BR10" i="9"/>
  <c r="BR18" i="9"/>
  <c r="BR26" i="9"/>
  <c r="P23" i="9"/>
  <c r="P7" i="9"/>
  <c r="P39" i="9"/>
  <c r="P31" i="9"/>
  <c r="P15" i="9"/>
  <c r="P12" i="9"/>
  <c r="P20" i="9"/>
  <c r="P28" i="9"/>
  <c r="P36" i="9"/>
  <c r="P11" i="9"/>
  <c r="P27" i="9"/>
  <c r="P8" i="9"/>
  <c r="P16" i="9"/>
  <c r="P24" i="9"/>
  <c r="P32" i="9"/>
  <c r="P40" i="9"/>
  <c r="P19" i="9"/>
  <c r="P35" i="9"/>
  <c r="O12" i="9"/>
  <c r="O20" i="9"/>
  <c r="O24" i="9"/>
  <c r="O32" i="9"/>
  <c r="O36" i="9"/>
  <c r="O40" i="9"/>
  <c r="O11" i="9"/>
  <c r="O19" i="9"/>
  <c r="O23" i="9"/>
  <c r="O31" i="9"/>
  <c r="O35" i="9"/>
  <c r="O6" i="9"/>
  <c r="O10" i="9"/>
  <c r="O14" i="9"/>
  <c r="O18" i="9"/>
  <c r="O22" i="9"/>
  <c r="O26" i="9"/>
  <c r="O30" i="9"/>
  <c r="O34" i="9"/>
  <c r="O38" i="9"/>
  <c r="P6" i="9"/>
  <c r="P10" i="9"/>
  <c r="P14" i="9"/>
  <c r="P18" i="9"/>
  <c r="P22" i="9"/>
  <c r="P26" i="9"/>
  <c r="P30" i="9"/>
  <c r="P34" i="9"/>
  <c r="P38" i="9"/>
  <c r="O8" i="9"/>
  <c r="O16" i="9"/>
  <c r="O28" i="9"/>
  <c r="O7" i="9"/>
  <c r="O15" i="9"/>
  <c r="O27" i="9"/>
  <c r="O39" i="9"/>
  <c r="O9" i="9"/>
  <c r="O13" i="9"/>
  <c r="O17" i="9"/>
  <c r="O21" i="9"/>
  <c r="O25" i="9"/>
  <c r="O29" i="9"/>
  <c r="O33" i="9"/>
  <c r="O37" i="9"/>
  <c r="P9" i="9"/>
  <c r="P13" i="9"/>
  <c r="P17" i="9"/>
  <c r="P21" i="9"/>
  <c r="P25" i="9"/>
  <c r="P29" i="9"/>
  <c r="P33" i="9"/>
  <c r="P37" i="9"/>
  <c r="AV42" i="9" l="1"/>
  <c r="Z42" i="9"/>
  <c r="BS42" i="9"/>
  <c r="AW42" i="9"/>
  <c r="AA42" i="9"/>
  <c r="CC42" i="9"/>
  <c r="BI42" i="9"/>
  <c r="AL42" i="9"/>
  <c r="CB42" i="9"/>
  <c r="AK42" i="9"/>
  <c r="BH42" i="9"/>
  <c r="BR42" i="9"/>
  <c r="P42" i="9"/>
  <c r="O42" i="9"/>
  <c r="B22" i="13" l="1"/>
  <c r="B16" i="13"/>
  <c r="H24" i="13"/>
  <c r="G16" i="13" l="1"/>
  <c r="G17" i="13"/>
  <c r="F22" i="13"/>
  <c r="F23" i="13"/>
  <c r="F16" i="13"/>
  <c r="F17" i="13"/>
  <c r="E16" i="13"/>
  <c r="E17" i="13"/>
  <c r="H22" i="13"/>
  <c r="H23" i="13"/>
  <c r="E22" i="13"/>
  <c r="E23" i="13"/>
  <c r="H16" i="13"/>
  <c r="H17" i="13"/>
  <c r="G22" i="13"/>
  <c r="G23" i="13"/>
  <c r="D16" i="13"/>
  <c r="D17" i="13"/>
  <c r="G18" i="13"/>
  <c r="D23" i="13"/>
  <c r="E24" i="13"/>
  <c r="G24" i="13"/>
  <c r="D22" i="13"/>
  <c r="D18" i="13"/>
  <c r="F18" i="13"/>
  <c r="H18" i="13"/>
  <c r="D24" i="13"/>
  <c r="F24" i="13"/>
  <c r="E18" i="13" l="1"/>
  <c r="I26" i="13" l="1"/>
  <c r="N9" i="5"/>
  <c r="N32" i="4"/>
  <c r="N33" i="4"/>
  <c r="N27" i="4"/>
  <c r="N5" i="4"/>
  <c r="K7" i="1" s="1"/>
  <c r="K6" i="13" s="1"/>
  <c r="M5" i="4"/>
  <c r="N22" i="5"/>
  <c r="N14" i="5"/>
  <c r="N24" i="5"/>
  <c r="N15" i="5"/>
  <c r="N30" i="5"/>
  <c r="N32" i="5"/>
  <c r="N35" i="5"/>
  <c r="N34" i="5"/>
  <c r="N33" i="5"/>
  <c r="N31" i="5"/>
  <c r="N27" i="5"/>
  <c r="N21" i="5"/>
  <c r="N20" i="5"/>
  <c r="N19" i="5"/>
  <c r="N18" i="5"/>
  <c r="N17" i="5"/>
  <c r="N16" i="5"/>
  <c r="N5" i="5"/>
  <c r="K16" i="1"/>
  <c r="K15" i="13" s="1"/>
  <c r="D27" i="13"/>
  <c r="N30" i="4"/>
  <c r="M30" i="4"/>
  <c r="BU4" i="9"/>
  <c r="CE4" i="9"/>
  <c r="K27" i="13"/>
  <c r="CA4" i="9"/>
  <c r="CA41" i="9" s="1"/>
  <c r="BZ4" i="9"/>
  <c r="BZ41" i="9" s="1"/>
  <c r="BY4" i="9"/>
  <c r="BY38" i="9" s="1"/>
  <c r="BX4" i="9"/>
  <c r="BX41" i="9" s="1"/>
  <c r="BW4" i="9"/>
  <c r="BQ4" i="9"/>
  <c r="BQ41" i="9" s="1"/>
  <c r="BP4" i="9"/>
  <c r="BP41" i="9" s="1"/>
  <c r="BO4" i="9"/>
  <c r="BO38" i="9" s="1"/>
  <c r="BN4" i="9"/>
  <c r="BM4" i="9"/>
  <c r="CD4" i="9"/>
  <c r="BT4" i="9"/>
  <c r="BA46" i="9"/>
  <c r="AZ46" i="9"/>
  <c r="AY46" i="9"/>
  <c r="AU46" i="9"/>
  <c r="AT46" i="9"/>
  <c r="AS46" i="9"/>
  <c r="AR46" i="9"/>
  <c r="AQ46" i="9"/>
  <c r="AP46" i="9"/>
  <c r="AO46" i="9"/>
  <c r="AN46" i="9"/>
  <c r="AJ46" i="9"/>
  <c r="AI46" i="9"/>
  <c r="AH46" i="9"/>
  <c r="AG46" i="9"/>
  <c r="AF46" i="9"/>
  <c r="AE46" i="9"/>
  <c r="AD46" i="9"/>
  <c r="AC46" i="9"/>
  <c r="Q46" i="9"/>
  <c r="AB46" i="9" s="1"/>
  <c r="AM46" i="9" s="1"/>
  <c r="AX46" i="9" s="1"/>
  <c r="BB46" i="9" s="1"/>
  <c r="BC46" i="9" s="1"/>
  <c r="BD46" i="9" s="1"/>
  <c r="K21" i="1"/>
  <c r="K20" i="13" s="1"/>
  <c r="K20" i="1"/>
  <c r="K19" i="13" s="1"/>
  <c r="K14" i="1"/>
  <c r="K15" i="1" s="1"/>
  <c r="K14" i="13" s="1"/>
  <c r="K11" i="1"/>
  <c r="K10" i="13" s="1"/>
  <c r="K8" i="1"/>
  <c r="K7" i="13" s="1"/>
  <c r="K5" i="1"/>
  <c r="K4" i="13" s="1"/>
  <c r="G52" i="4"/>
  <c r="G52" i="5"/>
  <c r="K22" i="1"/>
  <c r="K21" i="13" s="1"/>
  <c r="K13" i="1"/>
  <c r="K12" i="13" s="1"/>
  <c r="N37" i="5"/>
  <c r="N36" i="5"/>
  <c r="N31" i="4"/>
  <c r="N24" i="4"/>
  <c r="N22" i="4"/>
  <c r="N21" i="4"/>
  <c r="N20" i="4"/>
  <c r="N19" i="4"/>
  <c r="N18" i="4"/>
  <c r="N16" i="4"/>
  <c r="N25" i="4"/>
  <c r="N56" i="4" s="1"/>
  <c r="N10" i="5" l="1"/>
  <c r="BW40" i="9"/>
  <c r="BV4" i="9"/>
  <c r="BM41" i="9"/>
  <c r="BL4" i="9"/>
  <c r="BM39" i="9"/>
  <c r="BM7" i="9"/>
  <c r="BO9" i="9"/>
  <c r="BO29" i="9"/>
  <c r="BO25" i="9"/>
  <c r="BO21" i="9"/>
  <c r="BO41" i="9"/>
  <c r="K12" i="1"/>
  <c r="K11" i="13" s="1"/>
  <c r="BO13" i="9"/>
  <c r="BO37" i="9"/>
  <c r="N57" i="5"/>
  <c r="BO17" i="9"/>
  <c r="BO33" i="9"/>
  <c r="BY9" i="9"/>
  <c r="BY17" i="9"/>
  <c r="BY25" i="9"/>
  <c r="BY33" i="9"/>
  <c r="BY37" i="9"/>
  <c r="BO8" i="9"/>
  <c r="BO12" i="9"/>
  <c r="BO16" i="9"/>
  <c r="BO20" i="9"/>
  <c r="BO24" i="9"/>
  <c r="BO28" i="9"/>
  <c r="BO32" i="9"/>
  <c r="BO36" i="9"/>
  <c r="BO40" i="9"/>
  <c r="BY8" i="9"/>
  <c r="BY12" i="9"/>
  <c r="BY16" i="9"/>
  <c r="BY20" i="9"/>
  <c r="BY24" i="9"/>
  <c r="BY28" i="9"/>
  <c r="BY32" i="9"/>
  <c r="BY36" i="9"/>
  <c r="BY40" i="9"/>
  <c r="BO7" i="9"/>
  <c r="BO11" i="9"/>
  <c r="BO15" i="9"/>
  <c r="BO19" i="9"/>
  <c r="BO23" i="9"/>
  <c r="BO27" i="9"/>
  <c r="BO31" i="9"/>
  <c r="BO35" i="9"/>
  <c r="BO39" i="9"/>
  <c r="BY7" i="9"/>
  <c r="BY11" i="9"/>
  <c r="BY15" i="9"/>
  <c r="BY19" i="9"/>
  <c r="BY23" i="9"/>
  <c r="BY27" i="9"/>
  <c r="BY31" i="9"/>
  <c r="BY35" i="9"/>
  <c r="BY39" i="9"/>
  <c r="BY13" i="9"/>
  <c r="BY21" i="9"/>
  <c r="BY29" i="9"/>
  <c r="BY41" i="9"/>
  <c r="BO6" i="9"/>
  <c r="BO10" i="9"/>
  <c r="BO14" i="9"/>
  <c r="BO18" i="9"/>
  <c r="BO22" i="9"/>
  <c r="BO26" i="9"/>
  <c r="BO30" i="9"/>
  <c r="BO34" i="9"/>
  <c r="BY6" i="9"/>
  <c r="BY10" i="9"/>
  <c r="BY14" i="9"/>
  <c r="BY18" i="9"/>
  <c r="BY22" i="9"/>
  <c r="BY26" i="9"/>
  <c r="BY30" i="9"/>
  <c r="BY34" i="9"/>
  <c r="M27" i="4"/>
  <c r="K6" i="1"/>
  <c r="K5" i="13" s="1"/>
  <c r="N57" i="4"/>
  <c r="K13" i="13"/>
  <c r="N23" i="4"/>
  <c r="N55" i="4" s="1"/>
  <c r="K9" i="1"/>
  <c r="K8" i="13" s="1"/>
  <c r="BM36" i="9"/>
  <c r="BM23" i="9"/>
  <c r="BM20" i="9"/>
  <c r="BW31" i="9"/>
  <c r="BM15" i="9"/>
  <c r="BM12" i="9"/>
  <c r="BM28" i="9"/>
  <c r="BW10" i="9"/>
  <c r="BM31" i="9"/>
  <c r="BW22" i="9"/>
  <c r="N26" i="4"/>
  <c r="K10" i="1"/>
  <c r="K9" i="13" s="1"/>
  <c r="K3" i="13" s="1"/>
  <c r="N38" i="5"/>
  <c r="BW7" i="9"/>
  <c r="BW18" i="9"/>
  <c r="BW30" i="9"/>
  <c r="BW39" i="9"/>
  <c r="BM8" i="9"/>
  <c r="BM16" i="9"/>
  <c r="BM24" i="9"/>
  <c r="BM32" i="9"/>
  <c r="BM40" i="9"/>
  <c r="BW14" i="9"/>
  <c r="BW23" i="9"/>
  <c r="BW34" i="9"/>
  <c r="BM11" i="9"/>
  <c r="BM19" i="9"/>
  <c r="BM27" i="9"/>
  <c r="BM35" i="9"/>
  <c r="BW6" i="9"/>
  <c r="BW15" i="9"/>
  <c r="BW26" i="9"/>
  <c r="BW38" i="9"/>
  <c r="BM6" i="9"/>
  <c r="BM10" i="9"/>
  <c r="BM18" i="9"/>
  <c r="BM22" i="9"/>
  <c r="BM26" i="9"/>
  <c r="BM30" i="9"/>
  <c r="BM34" i="9"/>
  <c r="BM38" i="9"/>
  <c r="BM14" i="9"/>
  <c r="BM9" i="9"/>
  <c r="BM13" i="9"/>
  <c r="BM17" i="9"/>
  <c r="BM21" i="9"/>
  <c r="BM25" i="9"/>
  <c r="BM29" i="9"/>
  <c r="BM33" i="9"/>
  <c r="BM37" i="9"/>
  <c r="BW11" i="9"/>
  <c r="BW19" i="9"/>
  <c r="BW27" i="9"/>
  <c r="BW35" i="9"/>
  <c r="BW9" i="9"/>
  <c r="BW13" i="9"/>
  <c r="BW17" i="9"/>
  <c r="BW21" i="9"/>
  <c r="BW25" i="9"/>
  <c r="BW29" i="9"/>
  <c r="BW33" i="9"/>
  <c r="BW37" i="9"/>
  <c r="BW41" i="9"/>
  <c r="BW8" i="9"/>
  <c r="BW12" i="9"/>
  <c r="BW16" i="9"/>
  <c r="BW20" i="9"/>
  <c r="BW24" i="9"/>
  <c r="BW28" i="9"/>
  <c r="BW32" i="9"/>
  <c r="BW36" i="9"/>
  <c r="BN41" i="9"/>
  <c r="CA6" i="9"/>
  <c r="CA7" i="9"/>
  <c r="CA8" i="9"/>
  <c r="CA20" i="9"/>
  <c r="CA21" i="9"/>
  <c r="CA22" i="9"/>
  <c r="CA23" i="9"/>
  <c r="CA27" i="9"/>
  <c r="CA28" i="9"/>
  <c r="CA29" i="9"/>
  <c r="CA30" i="9"/>
  <c r="CA35" i="9"/>
  <c r="CA36" i="9"/>
  <c r="CA37" i="9"/>
  <c r="CA38" i="9"/>
  <c r="CA39" i="9"/>
  <c r="BZ7" i="9"/>
  <c r="BZ8" i="9"/>
  <c r="BZ9" i="9"/>
  <c r="BZ14" i="9"/>
  <c r="BZ15" i="9"/>
  <c r="BZ16" i="9"/>
  <c r="BZ17" i="9"/>
  <c r="BZ18" i="9"/>
  <c r="BZ19" i="9"/>
  <c r="BZ20" i="9"/>
  <c r="BZ21" i="9"/>
  <c r="BZ22" i="9"/>
  <c r="BZ23" i="9"/>
  <c r="BZ24" i="9"/>
  <c r="BZ25" i="9"/>
  <c r="BZ26" i="9"/>
  <c r="BZ27" i="9"/>
  <c r="BZ28" i="9"/>
  <c r="BZ29" i="9"/>
  <c r="BZ30" i="9"/>
  <c r="BZ31" i="9"/>
  <c r="BZ32" i="9"/>
  <c r="BZ33" i="9"/>
  <c r="BZ34" i="9"/>
  <c r="BZ35" i="9"/>
  <c r="BZ36" i="9"/>
  <c r="BX6" i="9"/>
  <c r="BX7" i="9"/>
  <c r="BX8" i="9"/>
  <c r="BX9" i="9"/>
  <c r="BX10" i="9"/>
  <c r="BX11" i="9"/>
  <c r="BX12" i="9"/>
  <c r="BX13" i="9"/>
  <c r="BX14" i="9"/>
  <c r="BX15" i="9"/>
  <c r="BX16" i="9"/>
  <c r="BX17" i="9"/>
  <c r="BX18" i="9"/>
  <c r="BX19" i="9"/>
  <c r="BX20" i="9"/>
  <c r="BX21" i="9"/>
  <c r="BX22" i="9"/>
  <c r="BX23" i="9"/>
  <c r="BX24" i="9"/>
  <c r="BX25" i="9"/>
  <c r="BX26" i="9"/>
  <c r="BX27" i="9"/>
  <c r="BX28" i="9"/>
  <c r="BX29" i="9"/>
  <c r="BX30" i="9"/>
  <c r="BX31" i="9"/>
  <c r="BX32" i="9"/>
  <c r="BX33" i="9"/>
  <c r="BX34" i="9"/>
  <c r="BX35" i="9"/>
  <c r="BX36" i="9"/>
  <c r="BX37" i="9"/>
  <c r="BX38" i="9"/>
  <c r="BX39" i="9"/>
  <c r="BX40" i="9"/>
  <c r="CA9" i="9"/>
  <c r="CA10" i="9"/>
  <c r="CA11" i="9"/>
  <c r="CA12" i="9"/>
  <c r="CA13" i="9"/>
  <c r="CA14" i="9"/>
  <c r="CA15" i="9"/>
  <c r="CA16" i="9"/>
  <c r="CA17" i="9"/>
  <c r="CA18" i="9"/>
  <c r="CA19" i="9"/>
  <c r="CA24" i="9"/>
  <c r="CA25" i="9"/>
  <c r="CA26" i="9"/>
  <c r="CA31" i="9"/>
  <c r="CA32" i="9"/>
  <c r="CA33" i="9"/>
  <c r="CA34" i="9"/>
  <c r="CA40" i="9"/>
  <c r="BZ6" i="9"/>
  <c r="BZ10" i="9"/>
  <c r="BZ11" i="9"/>
  <c r="BZ12" i="9"/>
  <c r="BZ13" i="9"/>
  <c r="BZ37" i="9"/>
  <c r="BZ38" i="9"/>
  <c r="BZ39" i="9"/>
  <c r="BZ40" i="9"/>
  <c r="BQ17" i="9"/>
  <c r="BQ18" i="9"/>
  <c r="BQ19" i="9"/>
  <c r="BQ22" i="9"/>
  <c r="BQ23" i="9"/>
  <c r="BQ28" i="9"/>
  <c r="BQ29" i="9"/>
  <c r="BQ30" i="9"/>
  <c r="BQ31" i="9"/>
  <c r="BQ32" i="9"/>
  <c r="BQ33" i="9"/>
  <c r="BQ35" i="9"/>
  <c r="BP14" i="9"/>
  <c r="BP15" i="9"/>
  <c r="BP16" i="9"/>
  <c r="BP17" i="9"/>
  <c r="BP18" i="9"/>
  <c r="BP19" i="9"/>
  <c r="BP20" i="9"/>
  <c r="BP21" i="9"/>
  <c r="BP22" i="9"/>
  <c r="BP23" i="9"/>
  <c r="BP24" i="9"/>
  <c r="BP25" i="9"/>
  <c r="BP26" i="9"/>
  <c r="BP27" i="9"/>
  <c r="BP28" i="9"/>
  <c r="BP29" i="9"/>
  <c r="BP30" i="9"/>
  <c r="BP39" i="9"/>
  <c r="BN6" i="9"/>
  <c r="BN7" i="9"/>
  <c r="BN8" i="9"/>
  <c r="BN9" i="9"/>
  <c r="BN10" i="9"/>
  <c r="BN11" i="9"/>
  <c r="BN12" i="9"/>
  <c r="BN13" i="9"/>
  <c r="BN14" i="9"/>
  <c r="BN15" i="9"/>
  <c r="BN16" i="9"/>
  <c r="BN17" i="9"/>
  <c r="BN18" i="9"/>
  <c r="BN19" i="9"/>
  <c r="BN20" i="9"/>
  <c r="BN21" i="9"/>
  <c r="BN22" i="9"/>
  <c r="BN23" i="9"/>
  <c r="BN24" i="9"/>
  <c r="BN25" i="9"/>
  <c r="BN26" i="9"/>
  <c r="BN27" i="9"/>
  <c r="BN28" i="9"/>
  <c r="BN29" i="9"/>
  <c r="BN30" i="9"/>
  <c r="BN31" i="9"/>
  <c r="BN32" i="9"/>
  <c r="BN33" i="9"/>
  <c r="BN34" i="9"/>
  <c r="BN35" i="9"/>
  <c r="BN36" i="9"/>
  <c r="BN37" i="9"/>
  <c r="BN38" i="9"/>
  <c r="BN39" i="9"/>
  <c r="BN40" i="9"/>
  <c r="BQ6" i="9"/>
  <c r="BQ7" i="9"/>
  <c r="BQ8" i="9"/>
  <c r="BQ9" i="9"/>
  <c r="BQ10" i="9"/>
  <c r="BQ11" i="9"/>
  <c r="BQ12" i="9"/>
  <c r="BQ13" i="9"/>
  <c r="BQ14" i="9"/>
  <c r="BQ15" i="9"/>
  <c r="BQ16" i="9"/>
  <c r="BQ20" i="9"/>
  <c r="BQ21" i="9"/>
  <c r="BQ24" i="9"/>
  <c r="BQ25" i="9"/>
  <c r="BQ26" i="9"/>
  <c r="BQ27" i="9"/>
  <c r="BQ34" i="9"/>
  <c r="BQ36" i="9"/>
  <c r="BQ37" i="9"/>
  <c r="BQ38" i="9"/>
  <c r="BQ39" i="9"/>
  <c r="BQ40" i="9"/>
  <c r="BP6" i="9"/>
  <c r="BP7" i="9"/>
  <c r="BP8" i="9"/>
  <c r="BP9" i="9"/>
  <c r="BP10" i="9"/>
  <c r="BP11" i="9"/>
  <c r="BP12" i="9"/>
  <c r="BP13" i="9"/>
  <c r="BP31" i="9"/>
  <c r="BP32" i="9"/>
  <c r="BP33" i="9"/>
  <c r="BP34" i="9"/>
  <c r="BP35" i="9"/>
  <c r="BP36" i="9"/>
  <c r="BP37" i="9"/>
  <c r="BP38" i="9"/>
  <c r="BP40" i="9"/>
  <c r="BV41" i="9" l="1"/>
  <c r="BV24" i="9"/>
  <c r="BV36" i="9"/>
  <c r="BV20" i="9"/>
  <c r="BV15" i="9"/>
  <c r="BL10" i="9"/>
  <c r="BV8" i="9"/>
  <c r="BV11" i="9"/>
  <c r="BL19" i="9"/>
  <c r="BV35" i="9"/>
  <c r="BL37" i="9"/>
  <c r="BL21" i="9"/>
  <c r="BL14" i="9"/>
  <c r="BL23" i="9"/>
  <c r="BL30" i="9"/>
  <c r="BV32" i="9"/>
  <c r="BV16" i="9"/>
  <c r="BL26" i="9"/>
  <c r="BL6" i="9"/>
  <c r="BV6" i="9"/>
  <c r="BL11" i="9"/>
  <c r="BV7" i="9"/>
  <c r="BV22" i="9"/>
  <c r="BL7" i="9"/>
  <c r="BV40" i="9"/>
  <c r="BV21" i="9"/>
  <c r="BL40" i="9"/>
  <c r="BV9" i="9"/>
  <c r="BL9" i="9"/>
  <c r="BL16" i="9"/>
  <c r="BL20" i="9"/>
  <c r="BV29" i="9"/>
  <c r="BV13" i="9"/>
  <c r="BV19" i="9"/>
  <c r="BL29" i="9"/>
  <c r="BL13" i="9"/>
  <c r="BL34" i="9"/>
  <c r="BL18" i="9"/>
  <c r="BV26" i="9"/>
  <c r="BL27" i="9"/>
  <c r="BV23" i="9"/>
  <c r="BL24" i="9"/>
  <c r="BV30" i="9"/>
  <c r="BV10" i="9"/>
  <c r="BV31" i="9"/>
  <c r="BL41" i="9"/>
  <c r="BV37" i="9"/>
  <c r="BL8" i="9"/>
  <c r="BL12" i="9"/>
  <c r="BV25" i="9"/>
  <c r="BL25" i="9"/>
  <c r="BV14" i="9"/>
  <c r="BV18" i="9"/>
  <c r="BL28" i="9"/>
  <c r="BV28" i="9"/>
  <c r="BV12" i="9"/>
  <c r="BV33" i="9"/>
  <c r="BV17" i="9"/>
  <c r="BV27" i="9"/>
  <c r="BL33" i="9"/>
  <c r="BL17" i="9"/>
  <c r="BL38" i="9"/>
  <c r="BL22" i="9"/>
  <c r="BV38" i="9"/>
  <c r="BL35" i="9"/>
  <c r="BV34" i="9"/>
  <c r="BL32" i="9"/>
  <c r="BV39" i="9"/>
  <c r="BL31" i="9"/>
  <c r="BL15" i="9"/>
  <c r="BL36" i="9"/>
  <c r="BL39" i="9"/>
  <c r="BZ42" i="9"/>
  <c r="BY42" i="9"/>
  <c r="CA42" i="9"/>
  <c r="BX42" i="9"/>
  <c r="BP42" i="9"/>
  <c r="BO42" i="9"/>
  <c r="BQ42" i="9"/>
  <c r="BN42" i="9"/>
  <c r="K35" i="13"/>
  <c r="F58" i="5"/>
  <c r="F56" i="5"/>
  <c r="D51" i="5"/>
  <c r="K56" i="5"/>
  <c r="H56" i="5"/>
  <c r="G56" i="5"/>
  <c r="F55" i="5"/>
  <c r="N13" i="5"/>
  <c r="N37" i="4"/>
  <c r="N36" i="4"/>
  <c r="N35" i="4"/>
  <c r="N34" i="4"/>
  <c r="N17" i="4"/>
  <c r="N15" i="4"/>
  <c r="N9" i="4"/>
  <c r="N10" i="4" s="1"/>
  <c r="N13" i="4" s="1"/>
  <c r="N53" i="4" s="1"/>
  <c r="H3" i="4"/>
  <c r="H52" i="5" l="1"/>
  <c r="K42" i="13"/>
  <c r="N38" i="4"/>
  <c r="I3" i="4"/>
  <c r="H52" i="4"/>
  <c r="N14" i="4"/>
  <c r="N53" i="5"/>
  <c r="N25" i="5"/>
  <c r="N29" i="5" s="1"/>
  <c r="N23" i="5"/>
  <c r="N28" i="4"/>
  <c r="N29" i="4"/>
  <c r="F53" i="5"/>
  <c r="F57" i="5"/>
  <c r="J55" i="5"/>
  <c r="K55" i="5"/>
  <c r="G55" i="5"/>
  <c r="I56" i="5"/>
  <c r="J56" i="5"/>
  <c r="I52" i="5" l="1"/>
  <c r="K37" i="1"/>
  <c r="K32" i="13" s="1"/>
  <c r="J3" i="4"/>
  <c r="I52" i="4"/>
  <c r="N56" i="5"/>
  <c r="N26" i="5"/>
  <c r="N55" i="5"/>
  <c r="N58" i="4"/>
  <c r="N39" i="4"/>
  <c r="I55" i="5"/>
  <c r="H55" i="5"/>
  <c r="F54" i="5"/>
  <c r="F60" i="5" s="1"/>
  <c r="J52" i="5" l="1"/>
  <c r="J52" i="4"/>
  <c r="K35" i="1"/>
  <c r="K29" i="13" s="1"/>
  <c r="N54" i="4"/>
  <c r="N43" i="4"/>
  <c r="N44" i="4" s="1"/>
  <c r="F61" i="5"/>
  <c r="N60" i="4" l="1"/>
  <c r="N61" i="4"/>
  <c r="J27" i="13" l="1"/>
  <c r="J5" i="1"/>
  <c r="J6" i="1" s="1"/>
  <c r="J5" i="13" s="1"/>
  <c r="J21" i="1"/>
  <c r="J20" i="13" s="1"/>
  <c r="J20" i="1"/>
  <c r="J19" i="13" s="1"/>
  <c r="J14" i="1"/>
  <c r="J13" i="13" s="1"/>
  <c r="J11" i="1"/>
  <c r="J8" i="1"/>
  <c r="J9" i="1" s="1"/>
  <c r="J8" i="13" s="1"/>
  <c r="M37" i="4"/>
  <c r="M36" i="4"/>
  <c r="M35" i="4"/>
  <c r="M34" i="4"/>
  <c r="M33" i="4"/>
  <c r="M32" i="4"/>
  <c r="M31" i="4"/>
  <c r="M24" i="4"/>
  <c r="M22" i="4"/>
  <c r="M21" i="4"/>
  <c r="M20" i="4"/>
  <c r="M19" i="4"/>
  <c r="M18" i="4"/>
  <c r="M17" i="4"/>
  <c r="M16" i="4"/>
  <c r="M15" i="4"/>
  <c r="M14" i="4"/>
  <c r="J13" i="1"/>
  <c r="J12" i="13" s="1"/>
  <c r="M25" i="4"/>
  <c r="M56" i="4" s="1"/>
  <c r="N26" i="10"/>
  <c r="F46" i="13" s="1"/>
  <c r="D40" i="14"/>
  <c r="E39" i="14"/>
  <c r="D39" i="14"/>
  <c r="E38" i="14"/>
  <c r="J10" i="13" l="1"/>
  <c r="J12" i="1"/>
  <c r="J11" i="13" s="1"/>
  <c r="J16" i="1"/>
  <c r="J15" i="13" s="1"/>
  <c r="M57" i="4"/>
  <c r="J42" i="13"/>
  <c r="M26" i="4"/>
  <c r="J7" i="1"/>
  <c r="J10" i="1"/>
  <c r="J9" i="13" s="1"/>
  <c r="J4" i="13"/>
  <c r="J15" i="1"/>
  <c r="J14" i="13" s="1"/>
  <c r="J22" i="1"/>
  <c r="J21" i="13" s="1"/>
  <c r="J7" i="13"/>
  <c r="M57" i="5"/>
  <c r="M38" i="4"/>
  <c r="D38" i="14"/>
  <c r="E40" i="14"/>
  <c r="J37" i="1" l="1"/>
  <c r="J32" i="13" s="1"/>
  <c r="J6" i="13"/>
  <c r="B28" i="14"/>
  <c r="T45" i="11"/>
  <c r="T46" i="11" s="1"/>
  <c r="T47" i="11" s="1"/>
  <c r="T48" i="11" s="1"/>
  <c r="T49" i="11" s="1"/>
  <c r="K15" i="10"/>
  <c r="L33" i="14"/>
  <c r="K33" i="14"/>
  <c r="K34" i="13" s="1"/>
  <c r="J33" i="14"/>
  <c r="J34" i="13" s="1"/>
  <c r="I33" i="14"/>
  <c r="H34" i="13" s="1"/>
  <c r="H33" i="14"/>
  <c r="G34" i="13" s="1"/>
  <c r="G33" i="14"/>
  <c r="F33" i="14"/>
  <c r="E34" i="13" s="1"/>
  <c r="E33" i="14"/>
  <c r="D34" i="13" s="1"/>
  <c r="D33" i="14"/>
  <c r="L32" i="14"/>
  <c r="K32" i="14"/>
  <c r="J32" i="14"/>
  <c r="K44" i="13" s="1"/>
  <c r="I32" i="14"/>
  <c r="H32" i="14"/>
  <c r="G44" i="13" s="1"/>
  <c r="G32" i="14"/>
  <c r="F44" i="13" s="1"/>
  <c r="F32" i="14"/>
  <c r="E44" i="13" s="1"/>
  <c r="E32" i="14"/>
  <c r="D32" i="14"/>
  <c r="L10" i="14"/>
  <c r="K10" i="14"/>
  <c r="H10" i="14"/>
  <c r="BA58" i="9"/>
  <c r="BA60" i="9" s="1"/>
  <c r="AY58" i="9"/>
  <c r="AY60" i="9" s="1"/>
  <c r="AP58" i="9"/>
  <c r="AP60" i="9" s="1"/>
  <c r="AN58" i="9"/>
  <c r="AN60" i="9" s="1"/>
  <c r="AE58" i="9"/>
  <c r="AE60" i="9" s="1"/>
  <c r="AC58" i="9"/>
  <c r="AC60" i="9" s="1"/>
  <c r="K14" i="10"/>
  <c r="K13" i="10"/>
  <c r="K12" i="10"/>
  <c r="K11" i="10"/>
  <c r="K10" i="10"/>
  <c r="K9" i="10"/>
  <c r="K25" i="10"/>
  <c r="K24" i="10"/>
  <c r="K23" i="10"/>
  <c r="K22" i="10"/>
  <c r="K21" i="10"/>
  <c r="BG40" i="9"/>
  <c r="BF4" i="9"/>
  <c r="BE4" i="9"/>
  <c r="BK4" i="9"/>
  <c r="BJ4" i="9"/>
  <c r="BD4" i="9"/>
  <c r="BD40" i="9" s="1"/>
  <c r="BC4" i="9"/>
  <c r="M4" i="9"/>
  <c r="L4" i="9"/>
  <c r="K4" i="9"/>
  <c r="K40" i="9" s="1"/>
  <c r="J4" i="9"/>
  <c r="E12" i="13"/>
  <c r="M53" i="5"/>
  <c r="J35" i="13"/>
  <c r="B19" i="13"/>
  <c r="F21" i="13"/>
  <c r="M9" i="4"/>
  <c r="M10" i="4" s="1"/>
  <c r="M13" i="4" s="1"/>
  <c r="M53" i="4" s="1"/>
  <c r="H14" i="13"/>
  <c r="G14" i="13"/>
  <c r="F14" i="13"/>
  <c r="E14" i="13"/>
  <c r="D14" i="13"/>
  <c r="H5" i="13"/>
  <c r="G5" i="13"/>
  <c r="F5" i="13"/>
  <c r="E5" i="13"/>
  <c r="B13" i="13"/>
  <c r="B10" i="13"/>
  <c r="B7" i="13"/>
  <c r="B4" i="13"/>
  <c r="L39" i="9" l="1"/>
  <c r="L35" i="9"/>
  <c r="L31" i="9"/>
  <c r="L27" i="9"/>
  <c r="L23" i="9"/>
  <c r="L19" i="9"/>
  <c r="L15" i="9"/>
  <c r="L11" i="9"/>
  <c r="L7" i="9"/>
  <c r="L40" i="9"/>
  <c r="L36" i="9"/>
  <c r="L28" i="9"/>
  <c r="L24" i="9"/>
  <c r="L20" i="9"/>
  <c r="L16" i="9"/>
  <c r="L8" i="9"/>
  <c r="L38" i="9"/>
  <c r="L34" i="9"/>
  <c r="L30" i="9"/>
  <c r="L26" i="9"/>
  <c r="L22" i="9"/>
  <c r="L18" i="9"/>
  <c r="L14" i="9"/>
  <c r="L10" i="9"/>
  <c r="L6" i="9"/>
  <c r="L12" i="9"/>
  <c r="L41" i="9"/>
  <c r="L37" i="9"/>
  <c r="L33" i="9"/>
  <c r="L29" i="9"/>
  <c r="L25" i="9"/>
  <c r="L21" i="9"/>
  <c r="L17" i="9"/>
  <c r="L13" i="9"/>
  <c r="L9" i="9"/>
  <c r="L32" i="9"/>
  <c r="BE39" i="9"/>
  <c r="BE35" i="9"/>
  <c r="BE31" i="9"/>
  <c r="BE27" i="9"/>
  <c r="BE23" i="9"/>
  <c r="BE19" i="9"/>
  <c r="BE15" i="9"/>
  <c r="BE11" i="9"/>
  <c r="BE7" i="9"/>
  <c r="BE40" i="9"/>
  <c r="BE32" i="9"/>
  <c r="BE20" i="9"/>
  <c r="BE8" i="9"/>
  <c r="BE38" i="9"/>
  <c r="BE34" i="9"/>
  <c r="BE30" i="9"/>
  <c r="BE26" i="9"/>
  <c r="BE22" i="9"/>
  <c r="BE18" i="9"/>
  <c r="BE14" i="9"/>
  <c r="BE10" i="9"/>
  <c r="BE6" i="9"/>
  <c r="BE28" i="9"/>
  <c r="BE12" i="9"/>
  <c r="BE41" i="9"/>
  <c r="BE37" i="9"/>
  <c r="BE33" i="9"/>
  <c r="BE29" i="9"/>
  <c r="BE25" i="9"/>
  <c r="BE21" i="9"/>
  <c r="BE17" i="9"/>
  <c r="BE13" i="9"/>
  <c r="BE9" i="9"/>
  <c r="BE36" i="9"/>
  <c r="BE24" i="9"/>
  <c r="BE16" i="9"/>
  <c r="H21" i="13"/>
  <c r="E19" i="13"/>
  <c r="E20" i="13"/>
  <c r="G19" i="13"/>
  <c r="G20" i="13"/>
  <c r="D19" i="13"/>
  <c r="D20" i="13"/>
  <c r="F19" i="13"/>
  <c r="F20" i="13"/>
  <c r="H19" i="13"/>
  <c r="G21" i="13"/>
  <c r="H26" i="13"/>
  <c r="K29" i="1"/>
  <c r="K33" i="1" s="1"/>
  <c r="E26" i="13"/>
  <c r="G11" i="13"/>
  <c r="F11" i="13"/>
  <c r="E11" i="13"/>
  <c r="J44" i="13"/>
  <c r="H44" i="13"/>
  <c r="E15" i="13"/>
  <c r="E31" i="14"/>
  <c r="D48" i="13" s="1"/>
  <c r="D50" i="13" s="1"/>
  <c r="L3" i="9"/>
  <c r="BO3" i="9"/>
  <c r="BY3" i="9"/>
  <c r="V3" i="9"/>
  <c r="BX3" i="9"/>
  <c r="BN3" i="9"/>
  <c r="X3" i="9"/>
  <c r="BP3" i="9"/>
  <c r="BZ3" i="9"/>
  <c r="AU3" i="9"/>
  <c r="CA3" i="9"/>
  <c r="BQ3" i="9"/>
  <c r="AQ3" i="9"/>
  <c r="BM3" i="9"/>
  <c r="BW3" i="9"/>
  <c r="CE38" i="9"/>
  <c r="CE34" i="9"/>
  <c r="CE30" i="9"/>
  <c r="CE26" i="9"/>
  <c r="CE22" i="9"/>
  <c r="CE18" i="9"/>
  <c r="CE14" i="9"/>
  <c r="CE10" i="9"/>
  <c r="BU37" i="9"/>
  <c r="BU33" i="9"/>
  <c r="BU29" i="9"/>
  <c r="BU21" i="9"/>
  <c r="BU13" i="9"/>
  <c r="BU38" i="9"/>
  <c r="BU18" i="9"/>
  <c r="BU10" i="9"/>
  <c r="CE32" i="9"/>
  <c r="CE20" i="9"/>
  <c r="CE12" i="9"/>
  <c r="BU39" i="9"/>
  <c r="BU35" i="9"/>
  <c r="BU27" i="9"/>
  <c r="BU19" i="9"/>
  <c r="BU11" i="9"/>
  <c r="CE41" i="9"/>
  <c r="CE37" i="9"/>
  <c r="CE33" i="9"/>
  <c r="CE29" i="9"/>
  <c r="CE25" i="9"/>
  <c r="CE21" i="9"/>
  <c r="CE17" i="9"/>
  <c r="CE13" i="9"/>
  <c r="CE9" i="9"/>
  <c r="BU40" i="9"/>
  <c r="BU36" i="9"/>
  <c r="BU32" i="9"/>
  <c r="BU28" i="9"/>
  <c r="BU24" i="9"/>
  <c r="BU20" i="9"/>
  <c r="BU16" i="9"/>
  <c r="BU12" i="9"/>
  <c r="BU8" i="9"/>
  <c r="BU41" i="9"/>
  <c r="BU25" i="9"/>
  <c r="BU17" i="9"/>
  <c r="BU9" i="9"/>
  <c r="CE39" i="9"/>
  <c r="CE35" i="9"/>
  <c r="CE31" i="9"/>
  <c r="CE27" i="9"/>
  <c r="CE23" i="9"/>
  <c r="CE19" i="9"/>
  <c r="CE15" i="9"/>
  <c r="CE11" i="9"/>
  <c r="CE7" i="9"/>
  <c r="BU34" i="9"/>
  <c r="BU30" i="9"/>
  <c r="BU26" i="9"/>
  <c r="BU22" i="9"/>
  <c r="BU14" i="9"/>
  <c r="CE40" i="9"/>
  <c r="CE36" i="9"/>
  <c r="CE28" i="9"/>
  <c r="CE24" i="9"/>
  <c r="CE16" i="9"/>
  <c r="CE8" i="9"/>
  <c r="BU31" i="9"/>
  <c r="BU23" i="9"/>
  <c r="BU15" i="9"/>
  <c r="BU7" i="9"/>
  <c r="BD25" i="9"/>
  <c r="BC39" i="9"/>
  <c r="BC35" i="9"/>
  <c r="BC31" i="9"/>
  <c r="BC27" i="9"/>
  <c r="BC23" i="9"/>
  <c r="BC19" i="9"/>
  <c r="BC15" i="9"/>
  <c r="BC11" i="9"/>
  <c r="BC7" i="9"/>
  <c r="BC40" i="9"/>
  <c r="BC36" i="9"/>
  <c r="BC32" i="9"/>
  <c r="BC28" i="9"/>
  <c r="BC24" i="9"/>
  <c r="BC20" i="9"/>
  <c r="BC16" i="9"/>
  <c r="BC12" i="9"/>
  <c r="BC8" i="9"/>
  <c r="BC41" i="9"/>
  <c r="BC37" i="9"/>
  <c r="BC33" i="9"/>
  <c r="BC29" i="9"/>
  <c r="BC25" i="9"/>
  <c r="BC21" i="9"/>
  <c r="BC17" i="9"/>
  <c r="BC13" i="9"/>
  <c r="BC9" i="9"/>
  <c r="BC38" i="9"/>
  <c r="BC34" i="9"/>
  <c r="BC30" i="9"/>
  <c r="BC26" i="9"/>
  <c r="BC22" i="9"/>
  <c r="BC18" i="9"/>
  <c r="BC14" i="9"/>
  <c r="BC10" i="9"/>
  <c r="BC6" i="9"/>
  <c r="D44" i="13"/>
  <c r="M28" i="4"/>
  <c r="M58" i="4" s="1"/>
  <c r="E6" i="13"/>
  <c r="M56" i="5"/>
  <c r="E13" i="13"/>
  <c r="O26" i="10"/>
  <c r="M23" i="4"/>
  <c r="H6" i="13"/>
  <c r="E35" i="13"/>
  <c r="G6" i="13"/>
  <c r="F6" i="13"/>
  <c r="BD9" i="9"/>
  <c r="F35" i="13"/>
  <c r="D35" i="13"/>
  <c r="V45" i="11"/>
  <c r="F13" i="13"/>
  <c r="L34" i="14"/>
  <c r="V46" i="11"/>
  <c r="D10" i="13"/>
  <c r="H35" i="13"/>
  <c r="G35" i="13"/>
  <c r="E42" i="13"/>
  <c r="G42" i="13"/>
  <c r="F42" i="13"/>
  <c r="D42" i="13"/>
  <c r="K34" i="14"/>
  <c r="G34" i="14"/>
  <c r="J34" i="14"/>
  <c r="D34" i="14"/>
  <c r="F34" i="13"/>
  <c r="I34" i="14"/>
  <c r="H34" i="14"/>
  <c r="F34" i="14"/>
  <c r="H42" i="13"/>
  <c r="D13" i="13"/>
  <c r="H13" i="13"/>
  <c r="G13" i="13"/>
  <c r="H10" i="13"/>
  <c r="E10" i="13"/>
  <c r="E4" i="13"/>
  <c r="H4" i="13"/>
  <c r="D4" i="13"/>
  <c r="D5" i="13"/>
  <c r="G10" i="13"/>
  <c r="F10" i="13"/>
  <c r="D7" i="13"/>
  <c r="H7" i="13"/>
  <c r="G7" i="13"/>
  <c r="F7" i="13"/>
  <c r="E7" i="13"/>
  <c r="G4" i="13"/>
  <c r="F4" i="13"/>
  <c r="E34" i="14"/>
  <c r="D21" i="13"/>
  <c r="D15" i="13"/>
  <c r="F26" i="13"/>
  <c r="F15" i="13"/>
  <c r="BF41" i="9"/>
  <c r="BG38" i="9"/>
  <c r="BG7" i="9"/>
  <c r="BG20" i="9"/>
  <c r="BG35" i="9"/>
  <c r="BG14" i="9"/>
  <c r="BG30" i="9"/>
  <c r="BG26" i="9"/>
  <c r="AH3" i="9"/>
  <c r="BG19" i="9"/>
  <c r="BG29" i="9"/>
  <c r="BF3" i="9"/>
  <c r="AI3" i="9"/>
  <c r="BC3" i="9"/>
  <c r="U3" i="9"/>
  <c r="BG6" i="9"/>
  <c r="BG12" i="9"/>
  <c r="BG17" i="9"/>
  <c r="BG23" i="9"/>
  <c r="BG28" i="9"/>
  <c r="BG33" i="9"/>
  <c r="BG41" i="9"/>
  <c r="AS3" i="9"/>
  <c r="BG10" i="9"/>
  <c r="BG15" i="9"/>
  <c r="BG22" i="9"/>
  <c r="BG27" i="9"/>
  <c r="BG39" i="9"/>
  <c r="AT3" i="9"/>
  <c r="BG9" i="9"/>
  <c r="BD13" i="9"/>
  <c r="BD17" i="9"/>
  <c r="BG21" i="9"/>
  <c r="BG25" i="9"/>
  <c r="BG32" i="9"/>
  <c r="BG36" i="9"/>
  <c r="BD41" i="9"/>
  <c r="BG3" i="9"/>
  <c r="N3" i="9"/>
  <c r="Y3" i="9"/>
  <c r="BD33" i="9"/>
  <c r="BD37" i="9"/>
  <c r="AF3" i="9"/>
  <c r="AJ3" i="9"/>
  <c r="BG8" i="9"/>
  <c r="BG11" i="9"/>
  <c r="BG13" i="9"/>
  <c r="BG16" i="9"/>
  <c r="BG18" i="9"/>
  <c r="BD21" i="9"/>
  <c r="BG24" i="9"/>
  <c r="BD29" i="9"/>
  <c r="BG31" i="9"/>
  <c r="BG34" i="9"/>
  <c r="BG37" i="9"/>
  <c r="BD3" i="9"/>
  <c r="AG3" i="9"/>
  <c r="AR3" i="9"/>
  <c r="BE3" i="9"/>
  <c r="BD6" i="9"/>
  <c r="BD10" i="9"/>
  <c r="BD14" i="9"/>
  <c r="BD18" i="9"/>
  <c r="BD22" i="9"/>
  <c r="BD26" i="9"/>
  <c r="BD30" i="9"/>
  <c r="BD34" i="9"/>
  <c r="BD38" i="9"/>
  <c r="BD7" i="9"/>
  <c r="BD11" i="9"/>
  <c r="BD15" i="9"/>
  <c r="BD19" i="9"/>
  <c r="BD23" i="9"/>
  <c r="BD27" i="9"/>
  <c r="BD31" i="9"/>
  <c r="BD35" i="9"/>
  <c r="BD39" i="9"/>
  <c r="BD8" i="9"/>
  <c r="BD12" i="9"/>
  <c r="BD16" i="9"/>
  <c r="BD20" i="9"/>
  <c r="BD24" i="9"/>
  <c r="BD28" i="9"/>
  <c r="BD32" i="9"/>
  <c r="BD36" i="9"/>
  <c r="BF6" i="9"/>
  <c r="BF7" i="9"/>
  <c r="BF8" i="9"/>
  <c r="BF9" i="9"/>
  <c r="BF10" i="9"/>
  <c r="BF11" i="9"/>
  <c r="BF12" i="9"/>
  <c r="BF13" i="9"/>
  <c r="BF14" i="9"/>
  <c r="BF15" i="9"/>
  <c r="BF16" i="9"/>
  <c r="BF17" i="9"/>
  <c r="BF18" i="9"/>
  <c r="BF19" i="9"/>
  <c r="BF20" i="9"/>
  <c r="BF21" i="9"/>
  <c r="BF22" i="9"/>
  <c r="BF23" i="9"/>
  <c r="BF24" i="9"/>
  <c r="BF25" i="9"/>
  <c r="BF26" i="9"/>
  <c r="BF27" i="9"/>
  <c r="BF28" i="9"/>
  <c r="BF29" i="9"/>
  <c r="BF30" i="9"/>
  <c r="BF31" i="9"/>
  <c r="BF32" i="9"/>
  <c r="BF33" i="9"/>
  <c r="BF34" i="9"/>
  <c r="BF35" i="9"/>
  <c r="BF36" i="9"/>
  <c r="BF37" i="9"/>
  <c r="BF38" i="9"/>
  <c r="BF39" i="9"/>
  <c r="BF40" i="9"/>
  <c r="J6" i="9"/>
  <c r="W3" i="9"/>
  <c r="K6" i="9"/>
  <c r="K3" i="9"/>
  <c r="J3" i="9"/>
  <c r="J41" i="9"/>
  <c r="M3" i="9"/>
  <c r="M41" i="9"/>
  <c r="N41" i="9"/>
  <c r="K7" i="9"/>
  <c r="K9" i="9"/>
  <c r="K11" i="9"/>
  <c r="K13" i="9"/>
  <c r="K15" i="9"/>
  <c r="K17" i="9"/>
  <c r="K19" i="9"/>
  <c r="K21" i="9"/>
  <c r="K23" i="9"/>
  <c r="K25" i="9"/>
  <c r="K27" i="9"/>
  <c r="K29" i="9"/>
  <c r="K31" i="9"/>
  <c r="K33" i="9"/>
  <c r="K35" i="9"/>
  <c r="K37" i="9"/>
  <c r="K39" i="9"/>
  <c r="K41" i="9"/>
  <c r="K8" i="9"/>
  <c r="K10" i="9"/>
  <c r="K12" i="9"/>
  <c r="K14" i="9"/>
  <c r="K16" i="9"/>
  <c r="K18" i="9"/>
  <c r="K20" i="9"/>
  <c r="K22" i="9"/>
  <c r="K24" i="9"/>
  <c r="K26" i="9"/>
  <c r="K28" i="9"/>
  <c r="K30" i="9"/>
  <c r="K32" i="9"/>
  <c r="K34" i="9"/>
  <c r="K36" i="9"/>
  <c r="K38"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N6" i="9"/>
  <c r="J7" i="9"/>
  <c r="N7" i="9"/>
  <c r="J8" i="9"/>
  <c r="N8" i="9"/>
  <c r="J9" i="9"/>
  <c r="N9" i="9"/>
  <c r="J10" i="9"/>
  <c r="N10" i="9"/>
  <c r="J11" i="9"/>
  <c r="N11" i="9"/>
  <c r="J12" i="9"/>
  <c r="N12" i="9"/>
  <c r="J13" i="9"/>
  <c r="N13" i="9"/>
  <c r="J14" i="9"/>
  <c r="N14" i="9"/>
  <c r="J15" i="9"/>
  <c r="N15" i="9"/>
  <c r="J16" i="9"/>
  <c r="N16" i="9"/>
  <c r="J17" i="9"/>
  <c r="N17" i="9"/>
  <c r="J18" i="9"/>
  <c r="N18" i="9"/>
  <c r="J19" i="9"/>
  <c r="N19" i="9"/>
  <c r="J20" i="9"/>
  <c r="N20" i="9"/>
  <c r="J21" i="9"/>
  <c r="N21" i="9"/>
  <c r="J22" i="9"/>
  <c r="N22" i="9"/>
  <c r="J23" i="9"/>
  <c r="N23" i="9"/>
  <c r="J24" i="9"/>
  <c r="N24" i="9"/>
  <c r="J25" i="9"/>
  <c r="N25" i="9"/>
  <c r="J26" i="9"/>
  <c r="N26" i="9"/>
  <c r="J27" i="9"/>
  <c r="N27" i="9"/>
  <c r="J28" i="9"/>
  <c r="N28" i="9"/>
  <c r="J29" i="9"/>
  <c r="N29" i="9"/>
  <c r="J30" i="9"/>
  <c r="N30" i="9"/>
  <c r="J31" i="9"/>
  <c r="N31" i="9"/>
  <c r="J32" i="9"/>
  <c r="N32" i="9"/>
  <c r="J33" i="9"/>
  <c r="N33" i="9"/>
  <c r="J34" i="9"/>
  <c r="N34" i="9"/>
  <c r="J35" i="9"/>
  <c r="N35" i="9"/>
  <c r="J36" i="9"/>
  <c r="N36" i="9"/>
  <c r="J37" i="9"/>
  <c r="N37" i="9"/>
  <c r="J38" i="9"/>
  <c r="N38" i="9"/>
  <c r="J39" i="9"/>
  <c r="N39" i="9"/>
  <c r="J40" i="9"/>
  <c r="N40" i="9"/>
  <c r="H12" i="13"/>
  <c r="F12" i="13"/>
  <c r="G12" i="13"/>
  <c r="G26" i="13"/>
  <c r="D12" i="13"/>
  <c r="M29" i="4"/>
  <c r="D29" i="13" l="1"/>
  <c r="H20" i="13"/>
  <c r="E21" i="13"/>
  <c r="G15" i="13"/>
  <c r="H15" i="13"/>
  <c r="H29" i="13"/>
  <c r="F29" i="13"/>
  <c r="BJ22" i="9"/>
  <c r="BJ38" i="9"/>
  <c r="BJ32" i="9"/>
  <c r="E29" i="13"/>
  <c r="G29" i="13"/>
  <c r="D6" i="13"/>
  <c r="H11" i="13"/>
  <c r="J29" i="1"/>
  <c r="J33" i="1" s="1"/>
  <c r="F31" i="14"/>
  <c r="E48" i="13" s="1"/>
  <c r="CD24" i="9"/>
  <c r="BT30" i="9"/>
  <c r="CD31" i="9"/>
  <c r="BT12" i="9"/>
  <c r="CD9" i="9"/>
  <c r="CD41" i="9"/>
  <c r="BT35" i="9"/>
  <c r="CD32" i="9"/>
  <c r="BT13" i="9"/>
  <c r="BT37" i="9"/>
  <c r="CD18" i="9"/>
  <c r="BT15" i="9"/>
  <c r="BT26" i="9"/>
  <c r="CD30" i="9"/>
  <c r="BT31" i="9"/>
  <c r="CD28" i="9"/>
  <c r="BT14" i="9"/>
  <c r="BT34" i="9"/>
  <c r="CD19" i="9"/>
  <c r="CD35" i="9"/>
  <c r="BT25" i="9"/>
  <c r="BT16" i="9"/>
  <c r="BT32" i="9"/>
  <c r="CD13" i="9"/>
  <c r="CD29" i="9"/>
  <c r="BT11" i="9"/>
  <c r="BT39" i="9"/>
  <c r="BT10" i="9"/>
  <c r="BT21" i="9"/>
  <c r="BW42" i="9"/>
  <c r="CE6" i="9"/>
  <c r="CD22" i="9"/>
  <c r="CD38" i="9"/>
  <c r="BT23" i="9"/>
  <c r="BM42" i="9"/>
  <c r="BU6" i="9"/>
  <c r="CD15" i="9"/>
  <c r="BT17" i="9"/>
  <c r="BT28" i="9"/>
  <c r="CD25" i="9"/>
  <c r="CD34" i="9"/>
  <c r="CD16" i="9"/>
  <c r="CD40" i="9"/>
  <c r="CD11" i="9"/>
  <c r="CD27" i="9"/>
  <c r="BT9" i="9"/>
  <c r="BT8" i="9"/>
  <c r="BT24" i="9"/>
  <c r="BT40" i="9"/>
  <c r="CD21" i="9"/>
  <c r="CD37" i="9"/>
  <c r="BT27" i="9"/>
  <c r="CD20" i="9"/>
  <c r="BT38" i="9"/>
  <c r="BT33" i="9"/>
  <c r="CD14" i="9"/>
  <c r="BT7" i="9"/>
  <c r="CD8" i="9"/>
  <c r="CD36" i="9"/>
  <c r="BT22" i="9"/>
  <c r="CD7" i="9"/>
  <c r="CD23" i="9"/>
  <c r="CD39" i="9"/>
  <c r="BT41" i="9"/>
  <c r="BT20" i="9"/>
  <c r="BT36" i="9"/>
  <c r="CD17" i="9"/>
  <c r="CD33" i="9"/>
  <c r="BT19" i="9"/>
  <c r="CD12" i="9"/>
  <c r="BT18" i="9"/>
  <c r="BT29" i="9"/>
  <c r="CD10" i="9"/>
  <c r="CD26" i="9"/>
  <c r="M55" i="4"/>
  <c r="M39" i="4"/>
  <c r="G31" i="14"/>
  <c r="F48" i="13" s="1"/>
  <c r="V47" i="11"/>
  <c r="D11" i="13"/>
  <c r="AJ42" i="9"/>
  <c r="AJ58" i="9" s="1"/>
  <c r="AJ60" i="9" s="1"/>
  <c r="Y42" i="9"/>
  <c r="BG42" i="9"/>
  <c r="X42" i="9"/>
  <c r="AF42" i="9"/>
  <c r="AF58" i="9" s="1"/>
  <c r="AF60" i="9" s="1"/>
  <c r="BC42" i="9"/>
  <c r="AQ42" i="9"/>
  <c r="AQ58" i="9" s="1"/>
  <c r="AQ60" i="9" s="1"/>
  <c r="BD42" i="9"/>
  <c r="BF42" i="9"/>
  <c r="BE42" i="9"/>
  <c r="AU42" i="9"/>
  <c r="AU58" i="9" s="1"/>
  <c r="AU60" i="9" s="1"/>
  <c r="AS42" i="9"/>
  <c r="AS58" i="9" s="1"/>
  <c r="AS60" i="9" s="1"/>
  <c r="AR42" i="9"/>
  <c r="AR58" i="9" s="1"/>
  <c r="AR60" i="9" s="1"/>
  <c r="AT42" i="9"/>
  <c r="AT58" i="9" s="1"/>
  <c r="AT60" i="9" s="1"/>
  <c r="AG42" i="9"/>
  <c r="AG58" i="9" s="1"/>
  <c r="AG60" i="9" s="1"/>
  <c r="AI42" i="9"/>
  <c r="AI58" i="9" s="1"/>
  <c r="AI60" i="9" s="1"/>
  <c r="AH42" i="9"/>
  <c r="AH58" i="9" s="1"/>
  <c r="AH60" i="9" s="1"/>
  <c r="L42" i="9"/>
  <c r="K42" i="9"/>
  <c r="J42" i="9"/>
  <c r="N42" i="9"/>
  <c r="M42" i="9"/>
  <c r="J26" i="13" l="1"/>
  <c r="J3" i="13" s="1"/>
  <c r="F50" i="13"/>
  <c r="E50" i="13"/>
  <c r="BL42" i="9"/>
  <c r="BT6" i="9"/>
  <c r="BU42" i="9"/>
  <c r="BC51" i="9" s="1"/>
  <c r="CD6" i="9"/>
  <c r="BV42" i="9"/>
  <c r="CE42" i="9"/>
  <c r="BD51" i="9" s="1"/>
  <c r="BD55" i="9" s="1"/>
  <c r="K38" i="1" s="1"/>
  <c r="M43" i="4"/>
  <c r="M44" i="4" s="1"/>
  <c r="M54" i="4"/>
  <c r="H31" i="14"/>
  <c r="G48" i="13" s="1"/>
  <c r="V49" i="11"/>
  <c r="V48" i="11"/>
  <c r="BK25" i="9"/>
  <c r="BJ25" i="9"/>
  <c r="BK34" i="9"/>
  <c r="BJ34" i="9"/>
  <c r="BK21" i="9"/>
  <c r="BJ21" i="9"/>
  <c r="BK18" i="9"/>
  <c r="BJ18" i="9"/>
  <c r="BK12" i="9"/>
  <c r="BJ12" i="9"/>
  <c r="BK29" i="9"/>
  <c r="BJ29" i="9"/>
  <c r="BK35" i="9"/>
  <c r="BJ35" i="9"/>
  <c r="BK41" i="9"/>
  <c r="BJ41" i="9"/>
  <c r="BK6" i="9"/>
  <c r="BJ6" i="9"/>
  <c r="BK16" i="9"/>
  <c r="BJ16" i="9"/>
  <c r="BK7" i="9"/>
  <c r="BJ7" i="9"/>
  <c r="BK8" i="9"/>
  <c r="BJ8" i="9"/>
  <c r="BK33" i="9"/>
  <c r="BJ33" i="9"/>
  <c r="BK15" i="9"/>
  <c r="BJ15" i="9"/>
  <c r="BK28" i="9"/>
  <c r="BJ28" i="9"/>
  <c r="BK14" i="9"/>
  <c r="BJ14" i="9"/>
  <c r="BK11" i="9"/>
  <c r="BJ11" i="9"/>
  <c r="BK9" i="9"/>
  <c r="BJ9" i="9"/>
  <c r="BK20" i="9"/>
  <c r="BJ20" i="9"/>
  <c r="BK37" i="9"/>
  <c r="BJ37" i="9"/>
  <c r="BK17" i="9"/>
  <c r="BJ17" i="9"/>
  <c r="BK26" i="9"/>
  <c r="BJ26" i="9"/>
  <c r="BK23" i="9"/>
  <c r="BJ23" i="9"/>
  <c r="BK40" i="9"/>
  <c r="BJ40" i="9"/>
  <c r="BK13" i="9"/>
  <c r="BJ13" i="9"/>
  <c r="BK27" i="9"/>
  <c r="BJ27" i="9"/>
  <c r="BK39" i="9"/>
  <c r="BJ39" i="9"/>
  <c r="BK10" i="9"/>
  <c r="BJ10" i="9"/>
  <c r="BK24" i="9"/>
  <c r="BJ24" i="9"/>
  <c r="BK31" i="9"/>
  <c r="BJ31" i="9"/>
  <c r="BK36" i="9"/>
  <c r="BJ36" i="9"/>
  <c r="BK30" i="9"/>
  <c r="BJ30" i="9"/>
  <c r="BK19" i="9"/>
  <c r="BJ19" i="9"/>
  <c r="BK22" i="9"/>
  <c r="BK32" i="9"/>
  <c r="BK38" i="9"/>
  <c r="BB42" i="9"/>
  <c r="AX42" i="9"/>
  <c r="AM42" i="9"/>
  <c r="Q42" i="9"/>
  <c r="G50" i="13" l="1"/>
  <c r="K33" i="13"/>
  <c r="BD58" i="9"/>
  <c r="BD60" i="9" s="1"/>
  <c r="BC55" i="9"/>
  <c r="J38" i="1" s="1"/>
  <c r="BC58" i="9"/>
  <c r="BC60" i="9" s="1"/>
  <c r="M60" i="4"/>
  <c r="M61" i="4"/>
  <c r="I31" i="14"/>
  <c r="BK42" i="9"/>
  <c r="BB51" i="9" s="1"/>
  <c r="AZ42" i="9"/>
  <c r="AO42" i="9"/>
  <c r="U42" i="9"/>
  <c r="S42" i="9"/>
  <c r="Q51" i="9" s="1"/>
  <c r="W42" i="9"/>
  <c r="I48" i="13" l="1"/>
  <c r="H48" i="13"/>
  <c r="BB58" i="9"/>
  <c r="BB60" i="9" s="1"/>
  <c r="H50" i="13"/>
  <c r="J31" i="14"/>
  <c r="J48" i="13" s="1"/>
  <c r="AX51" i="9"/>
  <c r="AZ58" i="9"/>
  <c r="AZ60" i="9" s="1"/>
  <c r="AM51" i="9"/>
  <c r="AO58" i="9"/>
  <c r="AO60" i="9" s="1"/>
  <c r="Q55" i="9"/>
  <c r="Q58" i="9"/>
  <c r="BB55" i="9"/>
  <c r="J33" i="13" s="1"/>
  <c r="V42" i="9"/>
  <c r="AB42" i="9"/>
  <c r="J50" i="13" l="1"/>
  <c r="K48" i="13"/>
  <c r="K50" i="13" s="1"/>
  <c r="L31" i="14"/>
  <c r="K31" i="14"/>
  <c r="H33" i="13"/>
  <c r="AM55" i="9"/>
  <c r="F33" i="13" s="1"/>
  <c r="AM58" i="9"/>
  <c r="AM60" i="9" s="1"/>
  <c r="AX55" i="9"/>
  <c r="G33" i="13" s="1"/>
  <c r="AX58" i="9"/>
  <c r="AX60" i="9" s="1"/>
  <c r="D33" i="13"/>
  <c r="Q60" i="9"/>
  <c r="AD42" i="9"/>
  <c r="AB51" i="9" l="1"/>
  <c r="AD58" i="9"/>
  <c r="AD60" i="9" s="1"/>
  <c r="AB55" i="9" l="1"/>
  <c r="AB58" i="9"/>
  <c r="AB60" i="9" s="1"/>
  <c r="E33" i="13" l="1"/>
  <c r="Q4" i="10"/>
  <c r="Q6" i="10" s="1"/>
  <c r="Q24" i="10" l="1"/>
  <c r="Q20" i="10"/>
  <c r="Q16" i="10"/>
  <c r="Q15" i="10"/>
  <c r="Q11" i="10"/>
  <c r="Q25" i="10"/>
  <c r="Q21" i="10"/>
  <c r="Q17" i="10"/>
  <c r="Q12" i="10"/>
  <c r="Q7" i="10"/>
  <c r="Q22" i="10"/>
  <c r="Q13" i="10"/>
  <c r="Q8" i="10"/>
  <c r="Q23" i="10"/>
  <c r="Q19" i="10"/>
  <c r="Q18" i="10"/>
  <c r="Q14" i="10"/>
  <c r="Q10" i="10"/>
  <c r="Q9" i="10"/>
  <c r="R4" i="10"/>
  <c r="R23" i="10" l="1"/>
  <c r="R19" i="10"/>
  <c r="R18" i="10"/>
  <c r="R14" i="10"/>
  <c r="R10" i="10"/>
  <c r="R24" i="10"/>
  <c r="R20" i="10"/>
  <c r="R15" i="10"/>
  <c r="R11" i="10"/>
  <c r="R25" i="10"/>
  <c r="R21" i="10"/>
  <c r="R17" i="10"/>
  <c r="R12" i="10"/>
  <c r="R7" i="10"/>
  <c r="R22" i="10"/>
  <c r="R13" i="10"/>
  <c r="R9" i="10"/>
  <c r="R8" i="10"/>
  <c r="R6" i="10"/>
  <c r="R16" i="10"/>
  <c r="S4" i="10"/>
  <c r="Q26" i="10"/>
  <c r="S22" i="10" l="1"/>
  <c r="S13" i="10"/>
  <c r="S9" i="10"/>
  <c r="S8" i="10"/>
  <c r="S23" i="10"/>
  <c r="S19" i="10"/>
  <c r="S18" i="10"/>
  <c r="S14" i="10"/>
  <c r="S10" i="10"/>
  <c r="S24" i="10"/>
  <c r="S20" i="10"/>
  <c r="S15" i="10"/>
  <c r="S11" i="10"/>
  <c r="S25" i="10"/>
  <c r="S21" i="10"/>
  <c r="S12" i="10"/>
  <c r="S7" i="10"/>
  <c r="S6" i="10"/>
  <c r="S17" i="10"/>
  <c r="S16" i="10"/>
  <c r="D31" i="13"/>
  <c r="D30" i="13" s="1"/>
  <c r="T4" i="10"/>
  <c r="K3" i="4"/>
  <c r="R26" i="10"/>
  <c r="M3" i="5" l="1"/>
  <c r="M52" i="5" s="1"/>
  <c r="M3" i="4"/>
  <c r="K52" i="4"/>
  <c r="N3" i="4"/>
  <c r="T25" i="10"/>
  <c r="T21" i="10"/>
  <c r="T12" i="10"/>
  <c r="T7" i="10"/>
  <c r="T6" i="10"/>
  <c r="T22" i="10"/>
  <c r="T13" i="10"/>
  <c r="T9" i="10"/>
  <c r="T8" i="10"/>
  <c r="T23" i="10"/>
  <c r="T19" i="10"/>
  <c r="T14" i="10"/>
  <c r="T10" i="10"/>
  <c r="T24" i="10"/>
  <c r="T20" i="10"/>
  <c r="T15" i="10"/>
  <c r="T11" i="10"/>
  <c r="T18" i="10"/>
  <c r="T16" i="10"/>
  <c r="T17" i="10"/>
  <c r="E31" i="13"/>
  <c r="U4" i="10"/>
  <c r="U6" i="10" s="1"/>
  <c r="S26" i="10"/>
  <c r="M52" i="4" l="1"/>
  <c r="E30" i="13"/>
  <c r="N52" i="4"/>
  <c r="K52" i="5"/>
  <c r="N3" i="5"/>
  <c r="N52" i="5" s="1"/>
  <c r="U24" i="10"/>
  <c r="U20" i="10"/>
  <c r="U11" i="10"/>
  <c r="U25" i="10"/>
  <c r="U21" i="10"/>
  <c r="U12" i="10"/>
  <c r="U7" i="10"/>
  <c r="U22" i="10"/>
  <c r="U18" i="10"/>
  <c r="U13" i="10"/>
  <c r="U9" i="10"/>
  <c r="U23" i="10"/>
  <c r="U19" i="10"/>
  <c r="U14" i="10"/>
  <c r="U10" i="10"/>
  <c r="U16" i="10"/>
  <c r="U15" i="10"/>
  <c r="U8" i="10"/>
  <c r="U17" i="10"/>
  <c r="F31" i="13"/>
  <c r="T26" i="10"/>
  <c r="F30" i="13" l="1"/>
  <c r="G31" i="13"/>
  <c r="U26" i="10"/>
  <c r="J36" i="1" s="1"/>
  <c r="K36" i="1" s="1"/>
  <c r="G30" i="13" l="1"/>
  <c r="K31" i="13"/>
  <c r="K30" i="13" s="1"/>
  <c r="J31" i="13"/>
  <c r="J30" i="13" s="1"/>
  <c r="H31" i="13"/>
  <c r="H30" i="13" l="1"/>
  <c r="H8" i="13"/>
  <c r="J58" i="5"/>
  <c r="H58" i="5"/>
  <c r="F8" i="13"/>
  <c r="I58" i="5"/>
  <c r="K58" i="5"/>
  <c r="E8" i="13"/>
  <c r="G58" i="5"/>
  <c r="M58" i="5"/>
  <c r="G8" i="13"/>
  <c r="N28" i="5" l="1"/>
  <c r="N39" i="5" s="1"/>
  <c r="N43" i="5" s="1"/>
  <c r="N44" i="5" s="1"/>
  <c r="M55" i="5"/>
  <c r="J35" i="1" s="1"/>
  <c r="D9" i="13"/>
  <c r="D3" i="13" s="1"/>
  <c r="F9" i="13"/>
  <c r="H9" i="13"/>
  <c r="D8" i="13"/>
  <c r="N54" i="5" l="1"/>
  <c r="N61" i="5" s="1"/>
  <c r="N58" i="5"/>
  <c r="E9" i="13"/>
  <c r="I57" i="5"/>
  <c r="I53" i="5"/>
  <c r="J57" i="5"/>
  <c r="H57" i="5"/>
  <c r="K53" i="5"/>
  <c r="J29" i="13"/>
  <c r="K57" i="5"/>
  <c r="G9" i="13"/>
  <c r="G53" i="5"/>
  <c r="G57" i="5"/>
  <c r="J53" i="5"/>
  <c r="H53" i="5"/>
  <c r="M54" i="5"/>
  <c r="N60" i="5" l="1"/>
  <c r="K40" i="1" s="1"/>
  <c r="K41" i="1" s="1"/>
  <c r="K45" i="1" s="1"/>
  <c r="J54" i="5"/>
  <c r="J60" i="5" s="1"/>
  <c r="G36" i="13" s="1"/>
  <c r="G32" i="13"/>
  <c r="M60" i="5"/>
  <c r="J40" i="1" s="1"/>
  <c r="M61" i="5"/>
  <c r="H32" i="13"/>
  <c r="H54" i="5"/>
  <c r="I54" i="5"/>
  <c r="I60" i="5" s="1"/>
  <c r="F36" i="13" s="1"/>
  <c r="D32" i="13"/>
  <c r="K54" i="5"/>
  <c r="K60" i="5" s="1"/>
  <c r="H36" i="13" s="1"/>
  <c r="G54" i="5"/>
  <c r="G60" i="5" s="1"/>
  <c r="D36" i="13" s="1"/>
  <c r="E32" i="13"/>
  <c r="F32" i="13"/>
  <c r="K36" i="13" l="1"/>
  <c r="K28" i="13" s="1"/>
  <c r="K37" i="13" s="1"/>
  <c r="K40" i="13" s="1"/>
  <c r="K43" i="13" s="1"/>
  <c r="K45" i="13" s="1"/>
  <c r="F28" i="13"/>
  <c r="G61" i="5"/>
  <c r="I61" i="5"/>
  <c r="K61" i="5"/>
  <c r="J36" i="13"/>
  <c r="J28" i="13" s="1"/>
  <c r="J37" i="13" s="1"/>
  <c r="J40" i="13" s="1"/>
  <c r="J43" i="13" s="1"/>
  <c r="J45" i="13" s="1"/>
  <c r="J41" i="1"/>
  <c r="J45" i="1" s="1"/>
  <c r="H61" i="5"/>
  <c r="H60" i="5"/>
  <c r="D28" i="13"/>
  <c r="D37" i="13" s="1"/>
  <c r="D40" i="13" s="1"/>
  <c r="D43" i="13" s="1"/>
  <c r="D45" i="13" s="1"/>
  <c r="G28" i="13"/>
  <c r="J61" i="5"/>
  <c r="H28" i="13"/>
  <c r="H27" i="13"/>
  <c r="H3" i="13" s="1"/>
  <c r="G27" i="13" l="1"/>
  <c r="G3" i="13" s="1"/>
  <c r="G37" i="13" s="1"/>
  <c r="G40" i="13" s="1"/>
  <c r="G43" i="13" s="1"/>
  <c r="G45" i="13" s="1"/>
  <c r="E27" i="13"/>
  <c r="E3" i="13" s="1"/>
  <c r="I45" i="1"/>
  <c r="E36" i="13"/>
  <c r="E28" i="13" s="1"/>
  <c r="F27" i="13"/>
  <c r="F3" i="13" s="1"/>
  <c r="F37" i="13" s="1"/>
  <c r="F40" i="13" s="1"/>
  <c r="F43" i="13" s="1"/>
  <c r="F45" i="13" s="1"/>
  <c r="H37" i="13"/>
  <c r="H40" i="13" s="1"/>
  <c r="H43" i="13" s="1"/>
  <c r="H45" i="13" s="1"/>
  <c r="E37" i="13" l="1"/>
  <c r="E40" i="13" s="1"/>
  <c r="E43" i="13" s="1"/>
  <c r="E45"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00000000-0006-0000-0300-000001000000}">
      <text>
        <r>
          <rPr>
            <b/>
            <sz val="9"/>
            <color indexed="81"/>
            <rFont val="ＭＳ Ｐゴシック"/>
            <family val="3"/>
            <charset val="128"/>
          </rPr>
          <t>経営開始年を整数で入力下さい。【後年は自動変更】</t>
        </r>
      </text>
    </comment>
    <comment ref="B28" authorId="0" shapeId="0" xr:uid="{00000000-0006-0000-0300-000002000000}">
      <text>
        <r>
          <rPr>
            <b/>
            <sz val="9"/>
            <color indexed="81"/>
            <rFont val="ＭＳ Ｐゴシック"/>
            <family val="3"/>
            <charset val="128"/>
          </rPr>
          <t>労働時間シートから入力下さい。</t>
        </r>
      </text>
    </comment>
    <comment ref="B29" authorId="0" shapeId="0" xr:uid="{00000000-0006-0000-0300-000003000000}">
      <text>
        <r>
          <rPr>
            <b/>
            <sz val="9"/>
            <color indexed="81"/>
            <rFont val="ＭＳ Ｐゴシック"/>
            <family val="3"/>
            <charset val="128"/>
          </rPr>
          <t xml:space="preserve">償還計画シートから入力してください。
</t>
        </r>
      </text>
    </comment>
    <comment ref="B30" authorId="0" shapeId="0" xr:uid="{00000000-0006-0000-0300-000004000000}">
      <text>
        <r>
          <rPr>
            <b/>
            <sz val="9"/>
            <color indexed="81"/>
            <rFont val="ＭＳ Ｐゴシック"/>
            <family val="3"/>
            <charset val="128"/>
          </rPr>
          <t>機械・施設の賃借料は貸借契約書シートから入力下さい。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17" authorId="0" shapeId="0" xr:uid="{00000000-0006-0000-0C00-000001000000}">
      <text>
        <r>
          <rPr>
            <b/>
            <sz val="9"/>
            <color indexed="81"/>
            <rFont val="ＭＳ Ｐゴシック"/>
            <family val="3"/>
            <charset val="128"/>
          </rPr>
          <t>年を選択下さい。</t>
        </r>
      </text>
    </comment>
    <comment ref="S28" authorId="0" shapeId="0" xr:uid="{00000000-0006-0000-0C00-000002000000}">
      <text>
        <r>
          <rPr>
            <b/>
            <sz val="9"/>
            <color indexed="81"/>
            <rFont val="ＭＳ Ｐゴシック"/>
            <family val="3"/>
            <charset val="128"/>
          </rPr>
          <t>単位を記入
下さい</t>
        </r>
      </text>
    </comment>
    <comment ref="U28" authorId="0" shapeId="0" xr:uid="{00000000-0006-0000-0C00-000003000000}">
      <text>
        <r>
          <rPr>
            <sz val="9"/>
            <color indexed="81"/>
            <rFont val="ＭＳ Ｐゴシック"/>
            <family val="3"/>
            <charset val="128"/>
          </rPr>
          <t xml:space="preserve">単位を選択して下さい。
</t>
        </r>
      </text>
    </comment>
    <comment ref="V28" authorId="0" shapeId="0" xr:uid="{00000000-0006-0000-0C00-000004000000}">
      <text>
        <r>
          <rPr>
            <b/>
            <sz val="9"/>
            <color indexed="81"/>
            <rFont val="ＭＳ Ｐゴシック"/>
            <family val="3"/>
            <charset val="128"/>
          </rPr>
          <t>年間の賃借料を記入下さい。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F4564553-A02E-4CC1-907B-0F39FF9E6CD8}">
      <text>
        <r>
          <rPr>
            <b/>
            <sz val="9"/>
            <color indexed="81"/>
            <rFont val="ＭＳ Ｐゴシック"/>
            <family val="3"/>
            <charset val="128"/>
          </rPr>
          <t>経営開始年を整数で入力下さい。【後年は自動変更】</t>
        </r>
      </text>
    </comment>
    <comment ref="B28" authorId="0" shapeId="0" xr:uid="{00000000-0006-0000-0400-000001000000}">
      <text>
        <r>
          <rPr>
            <b/>
            <sz val="9"/>
            <color indexed="81"/>
            <rFont val="ＭＳ Ｐゴシック"/>
            <family val="3"/>
            <charset val="128"/>
          </rPr>
          <t>労働時間シートから入力下さい。</t>
        </r>
      </text>
    </comment>
    <comment ref="B29" authorId="0" shapeId="0" xr:uid="{00000000-0006-0000-0400-000002000000}">
      <text>
        <r>
          <rPr>
            <b/>
            <sz val="9"/>
            <color indexed="81"/>
            <rFont val="ＭＳ Ｐゴシック"/>
            <family val="3"/>
            <charset val="128"/>
          </rPr>
          <t xml:space="preserve">償還計画シートから入力してください。
</t>
        </r>
      </text>
    </comment>
    <comment ref="B30" authorId="0" shapeId="0" xr:uid="{00000000-0006-0000-0400-000003000000}">
      <text>
        <r>
          <rPr>
            <b/>
            <sz val="9"/>
            <color indexed="81"/>
            <rFont val="ＭＳ Ｐゴシック"/>
            <family val="3"/>
            <charset val="128"/>
          </rPr>
          <t>機械・施設の賃借料は貸借契約書シートから入力下さい。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FB35BD44-8213-4C15-BA27-C3F257C366A2}">
      <text>
        <r>
          <rPr>
            <b/>
            <sz val="9"/>
            <color indexed="81"/>
            <rFont val="ＭＳ Ｐゴシック"/>
            <family val="3"/>
            <charset val="128"/>
          </rPr>
          <t>経営開始年を整数で入力下さい。【後年は自動変更】</t>
        </r>
      </text>
    </comment>
    <comment ref="B28" authorId="0" shapeId="0" xr:uid="{00000000-0006-0000-0500-000002000000}">
      <text>
        <r>
          <rPr>
            <b/>
            <sz val="9"/>
            <color indexed="81"/>
            <rFont val="ＭＳ Ｐゴシック"/>
            <family val="3"/>
            <charset val="128"/>
          </rPr>
          <t>労働時間シートから入力下さい。</t>
        </r>
      </text>
    </comment>
    <comment ref="B29" authorId="0" shapeId="0" xr:uid="{00000000-0006-0000-0500-000003000000}">
      <text>
        <r>
          <rPr>
            <b/>
            <sz val="9"/>
            <color indexed="81"/>
            <rFont val="ＭＳ Ｐゴシック"/>
            <family val="3"/>
            <charset val="128"/>
          </rPr>
          <t xml:space="preserve">償還計画シートから入力してください。
</t>
        </r>
      </text>
    </comment>
    <comment ref="B30" authorId="0" shapeId="0" xr:uid="{00000000-0006-0000-0500-000004000000}">
      <text>
        <r>
          <rPr>
            <b/>
            <sz val="9"/>
            <color indexed="81"/>
            <rFont val="ＭＳ Ｐゴシック"/>
            <family val="3"/>
            <charset val="128"/>
          </rPr>
          <t>機械・施設の賃借料は貸借契約書シートから入力下さい。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B2BB0B36-3841-43D1-8059-846F29FBFA0E}">
      <text>
        <r>
          <rPr>
            <b/>
            <sz val="9"/>
            <color indexed="81"/>
            <rFont val="ＭＳ Ｐゴシック"/>
            <family val="3"/>
            <charset val="128"/>
          </rPr>
          <t>経営開始年を整数で入力下さい。【後年は自動変更】</t>
        </r>
      </text>
    </comment>
    <comment ref="B28" authorId="0" shapeId="0" xr:uid="{00000000-0006-0000-0600-000002000000}">
      <text>
        <r>
          <rPr>
            <b/>
            <sz val="9"/>
            <color indexed="81"/>
            <rFont val="ＭＳ Ｐゴシック"/>
            <family val="3"/>
            <charset val="128"/>
          </rPr>
          <t>労働時間シートから入力下さい。</t>
        </r>
      </text>
    </comment>
    <comment ref="B29" authorId="0" shapeId="0" xr:uid="{00000000-0006-0000-0600-000003000000}">
      <text>
        <r>
          <rPr>
            <b/>
            <sz val="9"/>
            <color indexed="81"/>
            <rFont val="ＭＳ Ｐゴシック"/>
            <family val="3"/>
            <charset val="128"/>
          </rPr>
          <t xml:space="preserve">償還計画シートから入力してください。
</t>
        </r>
      </text>
    </comment>
    <comment ref="B30" authorId="0" shapeId="0" xr:uid="{00000000-0006-0000-0600-000004000000}">
      <text>
        <r>
          <rPr>
            <b/>
            <sz val="9"/>
            <color indexed="81"/>
            <rFont val="ＭＳ Ｐゴシック"/>
            <family val="3"/>
            <charset val="128"/>
          </rPr>
          <t>機械・施設の賃借料は貸借契約書シートから入力下さい。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286D92D8-3F5A-4870-9D74-2112DF557DF3}">
      <text>
        <r>
          <rPr>
            <b/>
            <sz val="9"/>
            <color indexed="81"/>
            <rFont val="ＭＳ Ｐゴシック"/>
            <family val="3"/>
            <charset val="128"/>
          </rPr>
          <t>経営開始年を整数で入力下さい。【後年は自動変更】</t>
        </r>
      </text>
    </comment>
    <comment ref="B28" authorId="0" shapeId="0" xr:uid="{00000000-0006-0000-0700-000002000000}">
      <text>
        <r>
          <rPr>
            <b/>
            <sz val="9"/>
            <color indexed="81"/>
            <rFont val="ＭＳ Ｐゴシック"/>
            <family val="3"/>
            <charset val="128"/>
          </rPr>
          <t>労働時間シートから入力下さい。</t>
        </r>
      </text>
    </comment>
    <comment ref="B29" authorId="0" shapeId="0" xr:uid="{00000000-0006-0000-0700-000003000000}">
      <text>
        <r>
          <rPr>
            <b/>
            <sz val="9"/>
            <color indexed="81"/>
            <rFont val="ＭＳ Ｐゴシック"/>
            <family val="3"/>
            <charset val="128"/>
          </rPr>
          <t xml:space="preserve">償還計画シートから入力してください。
</t>
        </r>
      </text>
    </comment>
    <comment ref="B30" authorId="0" shapeId="0" xr:uid="{00000000-0006-0000-0700-000004000000}">
      <text>
        <r>
          <rPr>
            <b/>
            <sz val="9"/>
            <color indexed="81"/>
            <rFont val="ＭＳ Ｐゴシック"/>
            <family val="3"/>
            <charset val="128"/>
          </rPr>
          <t>機械・施設の賃借料は貸借契約書シートから入力下さい。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F69EDB4A-C7EF-467B-B4D4-2A692E210819}">
      <text>
        <r>
          <rPr>
            <b/>
            <sz val="9"/>
            <color indexed="81"/>
            <rFont val="ＭＳ Ｐゴシック"/>
            <family val="3"/>
            <charset val="128"/>
          </rPr>
          <t>経営開始年を整数で入力下さい。【後年は自動変更】</t>
        </r>
      </text>
    </comment>
    <comment ref="B28" authorId="0" shapeId="0" xr:uid="{00000000-0006-0000-0800-000002000000}">
      <text>
        <r>
          <rPr>
            <b/>
            <sz val="9"/>
            <color indexed="81"/>
            <rFont val="ＭＳ Ｐゴシック"/>
            <family val="3"/>
            <charset val="128"/>
          </rPr>
          <t>労働時間シートから入力下さい。</t>
        </r>
      </text>
    </comment>
    <comment ref="B29" authorId="0" shapeId="0" xr:uid="{00000000-0006-0000-0800-000003000000}">
      <text>
        <r>
          <rPr>
            <b/>
            <sz val="9"/>
            <color indexed="81"/>
            <rFont val="ＭＳ Ｐゴシック"/>
            <family val="3"/>
            <charset val="128"/>
          </rPr>
          <t xml:space="preserve">償還計画シートから入力してください。
</t>
        </r>
      </text>
    </comment>
    <comment ref="B30" authorId="0" shapeId="0" xr:uid="{00000000-0006-0000-0800-000004000000}">
      <text>
        <r>
          <rPr>
            <b/>
            <sz val="9"/>
            <color indexed="81"/>
            <rFont val="ＭＳ Ｐゴシック"/>
            <family val="3"/>
            <charset val="128"/>
          </rPr>
          <t>機械・施設の賃借料は貸借契約書シートから入力下さい。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F48EFA18-ECBD-42E0-BA44-E9223A980A9F}">
      <text>
        <r>
          <rPr>
            <b/>
            <sz val="9"/>
            <color indexed="81"/>
            <rFont val="ＭＳ Ｐゴシック"/>
            <family val="3"/>
            <charset val="128"/>
          </rPr>
          <t>経営開始年を整数で入力下さい。【後年は自動変更】</t>
        </r>
      </text>
    </comment>
    <comment ref="B28" authorId="0" shapeId="0" xr:uid="{00000000-0006-0000-0900-000002000000}">
      <text>
        <r>
          <rPr>
            <b/>
            <sz val="9"/>
            <color indexed="81"/>
            <rFont val="ＭＳ Ｐゴシック"/>
            <family val="3"/>
            <charset val="128"/>
          </rPr>
          <t>労働時間シートから入力下さい。</t>
        </r>
      </text>
    </comment>
    <comment ref="B29" authorId="0" shapeId="0" xr:uid="{00000000-0006-0000-0900-000003000000}">
      <text>
        <r>
          <rPr>
            <b/>
            <sz val="9"/>
            <color indexed="81"/>
            <rFont val="ＭＳ Ｐゴシック"/>
            <family val="3"/>
            <charset val="128"/>
          </rPr>
          <t xml:space="preserve">償還計画シートから入力してください。
</t>
        </r>
      </text>
    </comment>
    <comment ref="B30" authorId="0" shapeId="0" xr:uid="{00000000-0006-0000-0900-000004000000}">
      <text>
        <r>
          <rPr>
            <b/>
            <sz val="9"/>
            <color indexed="81"/>
            <rFont val="ＭＳ Ｐゴシック"/>
            <family val="3"/>
            <charset val="128"/>
          </rPr>
          <t>機械・施設の賃借料は貸借契約書シートから入力下さい。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1" authorId="0" shapeId="0" xr:uid="{00000000-0006-0000-0A00-000001000000}">
      <text>
        <r>
          <rPr>
            <sz val="9"/>
            <color indexed="81"/>
            <rFont val="ＭＳ Ｐゴシック"/>
            <family val="3"/>
            <charset val="128"/>
          </rPr>
          <t xml:space="preserve">作目別に10a当たり労働時間を入れてください。
</t>
        </r>
      </text>
    </comment>
    <comment ref="R4" authorId="0" shapeId="0" xr:uid="{00000000-0006-0000-0A00-000002000000}">
      <text>
        <r>
          <rPr>
            <b/>
            <sz val="9"/>
            <color indexed="81"/>
            <rFont val="ＭＳ Ｐゴシック"/>
            <family val="3"/>
            <charset val="128"/>
          </rPr>
          <t>労働力となる家族人数を記入下さい。</t>
        </r>
      </text>
    </comment>
    <comment ref="S4" authorId="0" shapeId="0" xr:uid="{00000000-0006-0000-0A00-000003000000}">
      <text>
        <r>
          <rPr>
            <b/>
            <sz val="9"/>
            <color indexed="81"/>
            <rFont val="ＭＳ Ｐゴシック"/>
            <family val="3"/>
            <charset val="128"/>
          </rPr>
          <t>1日当りの労働時間を記入下さい。</t>
        </r>
      </text>
    </comment>
    <comment ref="AC4" authorId="0" shapeId="0" xr:uid="{00000000-0006-0000-0A00-000004000000}">
      <text>
        <r>
          <rPr>
            <b/>
            <sz val="9"/>
            <color indexed="81"/>
            <rFont val="ＭＳ Ｐゴシック"/>
            <family val="3"/>
            <charset val="128"/>
          </rPr>
          <t>労働力となる家族人数を記入下さい。</t>
        </r>
      </text>
    </comment>
    <comment ref="AD4" authorId="0" shapeId="0" xr:uid="{00000000-0006-0000-0A00-000005000000}">
      <text>
        <r>
          <rPr>
            <b/>
            <sz val="9"/>
            <color indexed="81"/>
            <rFont val="ＭＳ Ｐゴシック"/>
            <family val="3"/>
            <charset val="128"/>
          </rPr>
          <t>1日当りの労働時間を記入下さい。</t>
        </r>
      </text>
    </comment>
    <comment ref="AN4" authorId="0" shapeId="0" xr:uid="{00000000-0006-0000-0A00-000006000000}">
      <text>
        <r>
          <rPr>
            <b/>
            <sz val="9"/>
            <color indexed="81"/>
            <rFont val="ＭＳ Ｐゴシック"/>
            <family val="3"/>
            <charset val="128"/>
          </rPr>
          <t>労働力となる家族人数を記入下さい。</t>
        </r>
      </text>
    </comment>
    <comment ref="AO4" authorId="0" shapeId="0" xr:uid="{00000000-0006-0000-0A00-000007000000}">
      <text>
        <r>
          <rPr>
            <b/>
            <sz val="9"/>
            <color indexed="81"/>
            <rFont val="ＭＳ Ｐゴシック"/>
            <family val="3"/>
            <charset val="128"/>
          </rPr>
          <t>1日当りの労働時間を記入下さい。</t>
        </r>
      </text>
    </comment>
    <comment ref="AY4" authorId="0" shapeId="0" xr:uid="{00000000-0006-0000-0A00-000008000000}">
      <text>
        <r>
          <rPr>
            <b/>
            <sz val="9"/>
            <color indexed="81"/>
            <rFont val="ＭＳ Ｐゴシック"/>
            <family val="3"/>
            <charset val="128"/>
          </rPr>
          <t>労働力となる家族人数を記入下さい。</t>
        </r>
      </text>
    </comment>
    <comment ref="AZ4" authorId="0" shapeId="0" xr:uid="{00000000-0006-0000-0A00-000009000000}">
      <text>
        <r>
          <rPr>
            <b/>
            <sz val="9"/>
            <color indexed="81"/>
            <rFont val="ＭＳ Ｐゴシック"/>
            <family val="3"/>
            <charset val="128"/>
          </rPr>
          <t>1日当りの労働時間を記入下さい。</t>
        </r>
      </text>
    </comment>
    <comment ref="BJ4" authorId="0" shapeId="0" xr:uid="{00000000-0006-0000-0A00-00000A000000}">
      <text>
        <r>
          <rPr>
            <b/>
            <sz val="9"/>
            <color indexed="81"/>
            <rFont val="ＭＳ Ｐゴシック"/>
            <family val="3"/>
            <charset val="128"/>
          </rPr>
          <t>労働力となる家族人数を記入下さい。</t>
        </r>
      </text>
    </comment>
    <comment ref="BK4" authorId="0" shapeId="0" xr:uid="{00000000-0006-0000-0A00-00000B000000}">
      <text>
        <r>
          <rPr>
            <b/>
            <sz val="9"/>
            <color indexed="81"/>
            <rFont val="ＭＳ Ｐゴシック"/>
            <family val="3"/>
            <charset val="128"/>
          </rPr>
          <t>1日当りの労働時間を記入下さい。</t>
        </r>
      </text>
    </comment>
    <comment ref="BT4" authorId="0" shapeId="0" xr:uid="{00000000-0006-0000-0A00-00000C000000}">
      <text>
        <r>
          <rPr>
            <b/>
            <sz val="9"/>
            <color indexed="81"/>
            <rFont val="ＭＳ Ｐゴシック"/>
            <family val="3"/>
            <charset val="128"/>
          </rPr>
          <t>労働力となる家族人数を記入下さい。</t>
        </r>
      </text>
    </comment>
    <comment ref="BU4" authorId="0" shapeId="0" xr:uid="{00000000-0006-0000-0A00-00000D000000}">
      <text>
        <r>
          <rPr>
            <b/>
            <sz val="9"/>
            <color indexed="81"/>
            <rFont val="ＭＳ Ｐゴシック"/>
            <family val="3"/>
            <charset val="128"/>
          </rPr>
          <t>1日当りの労働時間を記入下さい。</t>
        </r>
      </text>
    </comment>
    <comment ref="CD4" authorId="0" shapeId="0" xr:uid="{00000000-0006-0000-0A00-00000E000000}">
      <text>
        <r>
          <rPr>
            <b/>
            <sz val="9"/>
            <color indexed="81"/>
            <rFont val="ＭＳ Ｐゴシック"/>
            <family val="3"/>
            <charset val="128"/>
          </rPr>
          <t>労働力となる家族人数を記入下さい。</t>
        </r>
      </text>
    </comment>
    <comment ref="CE4" authorId="0" shapeId="0" xr:uid="{00000000-0006-0000-0A00-00000F000000}">
      <text>
        <r>
          <rPr>
            <b/>
            <sz val="9"/>
            <color indexed="81"/>
            <rFont val="ＭＳ Ｐゴシック"/>
            <family val="3"/>
            <charset val="128"/>
          </rPr>
          <t>1日当りの労働時間を記入下さい。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4" authorId="0" shapeId="0" xr:uid="{00000000-0006-0000-0B00-000001000000}">
      <text>
        <r>
          <rPr>
            <b/>
            <sz val="9"/>
            <color indexed="81"/>
            <rFont val="ＭＳ Ｐゴシック"/>
            <family val="3"/>
            <charset val="128"/>
          </rPr>
          <t>耐用年数を入力下さい。</t>
        </r>
      </text>
    </comment>
    <comment ref="E6" authorId="0" shapeId="0" xr:uid="{00000000-0006-0000-0B00-000002000000}">
      <text>
        <r>
          <rPr>
            <b/>
            <sz val="9"/>
            <color indexed="81"/>
            <rFont val="ＭＳ Ｐゴシック"/>
            <family val="3"/>
            <charset val="128"/>
          </rPr>
          <t>規模・構造を記入下さい</t>
        </r>
      </text>
    </comment>
    <comment ref="F6" authorId="0" shapeId="0" xr:uid="{00000000-0006-0000-0B00-000003000000}">
      <text>
        <r>
          <rPr>
            <b/>
            <sz val="9"/>
            <color indexed="81"/>
            <rFont val="ＭＳ Ｐゴシック"/>
            <family val="3"/>
            <charset val="128"/>
          </rPr>
          <t>単位を記入
下さい</t>
        </r>
      </text>
    </comment>
    <comment ref="I6" authorId="0" shapeId="0" xr:uid="{00000000-0006-0000-0B00-000004000000}">
      <text>
        <r>
          <rPr>
            <b/>
            <sz val="9"/>
            <color indexed="81"/>
            <rFont val="ＭＳ Ｐゴシック"/>
            <family val="3"/>
            <charset val="128"/>
          </rPr>
          <t>整数で入力下さい。</t>
        </r>
      </text>
    </comment>
    <comment ref="J6" authorId="0" shapeId="0" xr:uid="{00000000-0006-0000-0B00-000005000000}">
      <text>
        <r>
          <rPr>
            <sz val="9"/>
            <color indexed="81"/>
            <rFont val="ＭＳ Ｐゴシック"/>
            <family val="3"/>
            <charset val="128"/>
          </rPr>
          <t xml:space="preserve">取得時の年、月を整数で入力ください。
</t>
        </r>
      </text>
    </comment>
  </commentList>
</comments>
</file>

<file path=xl/sharedStrings.xml><?xml version="1.0" encoding="utf-8"?>
<sst xmlns="http://schemas.openxmlformats.org/spreadsheetml/2006/main" count="998" uniqueCount="328">
  <si>
    <t>別添１</t>
    <rPh sb="0" eb="1">
      <t>ベツ</t>
    </rPh>
    <rPh sb="1" eb="2">
      <t>ソ</t>
    </rPh>
    <phoneticPr fontId="2"/>
  </si>
  <si>
    <t>計　画
１年目</t>
    <rPh sb="0" eb="1">
      <t>ケイ</t>
    </rPh>
    <rPh sb="2" eb="3">
      <t>ガ</t>
    </rPh>
    <rPh sb="5" eb="7">
      <t>ネンメ</t>
    </rPh>
    <phoneticPr fontId="2"/>
  </si>
  <si>
    <t>計　画
２年目</t>
    <rPh sb="0" eb="1">
      <t>ケイ</t>
    </rPh>
    <rPh sb="2" eb="3">
      <t>ガ</t>
    </rPh>
    <rPh sb="5" eb="7">
      <t>ネンメ</t>
    </rPh>
    <phoneticPr fontId="2"/>
  </si>
  <si>
    <t>計　画
３年目</t>
    <rPh sb="0" eb="1">
      <t>ケイ</t>
    </rPh>
    <rPh sb="2" eb="3">
      <t>ガ</t>
    </rPh>
    <rPh sb="5" eb="7">
      <t>ネンメ</t>
    </rPh>
    <phoneticPr fontId="2"/>
  </si>
  <si>
    <t>計　画
４年目</t>
    <rPh sb="0" eb="1">
      <t>ケイ</t>
    </rPh>
    <rPh sb="2" eb="3">
      <t>ガ</t>
    </rPh>
    <rPh sb="5" eb="7">
      <t>ネンメ</t>
    </rPh>
    <phoneticPr fontId="2"/>
  </si>
  <si>
    <t>計　画
５年目</t>
    <rPh sb="0" eb="1">
      <t>ケイ</t>
    </rPh>
    <rPh sb="2" eb="3">
      <t>ガ</t>
    </rPh>
    <rPh sb="5" eb="7">
      <t>ネンメ</t>
    </rPh>
    <phoneticPr fontId="2"/>
  </si>
  <si>
    <t>売上高</t>
    <rPh sb="0" eb="1">
      <t>ウ</t>
    </rPh>
    <rPh sb="1" eb="2">
      <t>ウエ</t>
    </rPh>
    <rPh sb="2" eb="3">
      <t>タカ</t>
    </rPh>
    <phoneticPr fontId="2"/>
  </si>
  <si>
    <t>その他</t>
    <rPh sb="2" eb="3">
      <t>タ</t>
    </rPh>
    <phoneticPr fontId="2"/>
  </si>
  <si>
    <t>農業収入</t>
    <rPh sb="0" eb="2">
      <t>ノ</t>
    </rPh>
    <rPh sb="2" eb="4">
      <t>シュウニュウ</t>
    </rPh>
    <phoneticPr fontId="2"/>
  </si>
  <si>
    <t>原材料費</t>
    <rPh sb="0" eb="3">
      <t>ゲンザイリョウ</t>
    </rPh>
    <rPh sb="3" eb="4">
      <t>ヒ</t>
    </rPh>
    <phoneticPr fontId="2"/>
  </si>
  <si>
    <t>減価償却費</t>
    <rPh sb="0" eb="5">
      <t>ゲンカショウキャクヒ</t>
    </rPh>
    <phoneticPr fontId="2"/>
  </si>
  <si>
    <t>出荷販売経費</t>
    <rPh sb="0" eb="2">
      <t>シュッカ</t>
    </rPh>
    <rPh sb="2" eb="4">
      <t>ハンバイ</t>
    </rPh>
    <rPh sb="4" eb="6">
      <t>ケイヒ</t>
    </rPh>
    <phoneticPr fontId="2"/>
  </si>
  <si>
    <t>雇用労賃</t>
    <rPh sb="0" eb="2">
      <t>コヨウ</t>
    </rPh>
    <rPh sb="2" eb="4">
      <t>ロウチン</t>
    </rPh>
    <phoneticPr fontId="2"/>
  </si>
  <si>
    <t>農業経営費</t>
    <rPh sb="0" eb="2">
      <t>ノ</t>
    </rPh>
    <rPh sb="2" eb="4">
      <t>ケ</t>
    </rPh>
    <rPh sb="4" eb="5">
      <t>ヒ</t>
    </rPh>
    <phoneticPr fontId="2"/>
  </si>
  <si>
    <t>支　出　計　②</t>
    <rPh sb="0" eb="1">
      <t>ササ</t>
    </rPh>
    <rPh sb="2" eb="3">
      <t>デ</t>
    </rPh>
    <rPh sb="4" eb="5">
      <t>ケイ</t>
    </rPh>
    <phoneticPr fontId="2"/>
  </si>
  <si>
    <t>【参考】設備投資
（内容、金額）</t>
    <rPh sb="1" eb="3">
      <t>サンコウ</t>
    </rPh>
    <rPh sb="4" eb="6">
      <t>セツビ</t>
    </rPh>
    <rPh sb="6" eb="8">
      <t>トウシ</t>
    </rPh>
    <rPh sb="10" eb="12">
      <t>ナイヨウ</t>
    </rPh>
    <rPh sb="13" eb="15">
      <t>キンガク</t>
    </rPh>
    <phoneticPr fontId="2"/>
  </si>
  <si>
    <t>所得計　①－②</t>
    <rPh sb="0" eb="2">
      <t>ショトク</t>
    </rPh>
    <rPh sb="2" eb="3">
      <t>ケイ</t>
    </rPh>
    <phoneticPr fontId="2"/>
  </si>
  <si>
    <t>※既に農業経営を開始している場合は実績を記載</t>
    <rPh sb="1" eb="2">
      <t>スデ</t>
    </rPh>
    <rPh sb="3" eb="5">
      <t>ノ</t>
    </rPh>
    <rPh sb="5" eb="7">
      <t>ケ</t>
    </rPh>
    <rPh sb="8" eb="10">
      <t>カイシ</t>
    </rPh>
    <rPh sb="14" eb="16">
      <t>バアイ</t>
    </rPh>
    <rPh sb="17" eb="19">
      <t>ジッセキ</t>
    </rPh>
    <rPh sb="20" eb="22">
      <t>キサイ</t>
    </rPh>
    <phoneticPr fontId="2"/>
  </si>
  <si>
    <t>収　支　計　画</t>
    <rPh sb="0" eb="1">
      <t>オサム</t>
    </rPh>
    <rPh sb="2" eb="3">
      <t>ササ</t>
    </rPh>
    <rPh sb="4" eb="5">
      <t>ケイ</t>
    </rPh>
    <rPh sb="6" eb="7">
      <t>ガ</t>
    </rPh>
    <phoneticPr fontId="2"/>
  </si>
  <si>
    <t>経営規模（ａ）</t>
    <rPh sb="0" eb="2">
      <t>ケ</t>
    </rPh>
    <rPh sb="2" eb="4">
      <t>キボ</t>
    </rPh>
    <phoneticPr fontId="2"/>
  </si>
  <si>
    <t>（金額：円）</t>
    <rPh sb="1" eb="3">
      <t>キンガク</t>
    </rPh>
    <rPh sb="4" eb="5">
      <t>エン</t>
    </rPh>
    <phoneticPr fontId="2"/>
  </si>
  <si>
    <t>基礎資料</t>
  </si>
  <si>
    <t>単位：千円</t>
  </si>
  <si>
    <t>直近年度</t>
  </si>
  <si>
    <t>１年目</t>
  </si>
  <si>
    <t>２年目</t>
  </si>
  <si>
    <t>３年目</t>
  </si>
  <si>
    <t>４年目</t>
  </si>
  <si>
    <t>目標(５年目)</t>
  </si>
  <si>
    <t>収入金額</t>
  </si>
  <si>
    <t>農産物販売金額</t>
  </si>
  <si>
    <t>家事消費・事業消費金額</t>
  </si>
  <si>
    <t>雑収入（転作奨励金含む）</t>
  </si>
  <si>
    <t>小計（1+2+3）</t>
  </si>
  <si>
    <t>期首農産物棚卸高</t>
  </si>
  <si>
    <t>期末農産物棚卸高</t>
  </si>
  <si>
    <t>計（4-5+6）</t>
  </si>
  <si>
    <t>Ａ</t>
  </si>
  <si>
    <t>種苗費</t>
  </si>
  <si>
    <t>素畜費</t>
  </si>
  <si>
    <t>肥料費</t>
  </si>
  <si>
    <t>飼料費</t>
  </si>
  <si>
    <t>農具費</t>
  </si>
  <si>
    <t>農薬衛生費</t>
  </si>
  <si>
    <t>諸材料費</t>
  </si>
  <si>
    <t>動力光熱費</t>
  </si>
  <si>
    <t>作業用衣料費</t>
  </si>
  <si>
    <t>原材料費計</t>
  </si>
  <si>
    <t>修繕費</t>
  </si>
  <si>
    <t>減価償却費</t>
  </si>
  <si>
    <t>Ｂ１</t>
  </si>
  <si>
    <t>施設・機械費計</t>
  </si>
  <si>
    <t>荷造運賃手数料
（出荷販売経費）</t>
  </si>
  <si>
    <t>雇人費（雇用労賃）</t>
  </si>
  <si>
    <t>利子割引料（支払利息）</t>
  </si>
  <si>
    <t>地代・賃借料（支払地代）</t>
  </si>
  <si>
    <t>租税公課</t>
  </si>
  <si>
    <t>農業共済掛金</t>
  </si>
  <si>
    <t>土地改良費</t>
  </si>
  <si>
    <t>雑費</t>
  </si>
  <si>
    <t>その他費用計</t>
  </si>
  <si>
    <t>小計</t>
  </si>
  <si>
    <t>Ｂ</t>
  </si>
  <si>
    <t>期首資材等棚卸高</t>
  </si>
  <si>
    <t>期末資材等棚卸高</t>
  </si>
  <si>
    <t>牛馬果樹等の育成費用</t>
  </si>
  <si>
    <t>計（Ｂ+14-15-16）</t>
  </si>
  <si>
    <t>差引金額（Ａ-17）［農業所得］</t>
  </si>
  <si>
    <t>単価（円）</t>
    <rPh sb="0" eb="2">
      <t>タンカ</t>
    </rPh>
    <rPh sb="3" eb="4">
      <t>エン</t>
    </rPh>
    <phoneticPr fontId="7"/>
  </si>
  <si>
    <t>作目</t>
    <rPh sb="0" eb="2">
      <t>サクモク</t>
    </rPh>
    <phoneticPr fontId="7"/>
  </si>
  <si>
    <t>〔</t>
    <phoneticPr fontId="7"/>
  </si>
  <si>
    <t>〕</t>
    <phoneticPr fontId="7"/>
  </si>
  <si>
    <t>収　入　計</t>
    <rPh sb="0" eb="1">
      <t>オサム</t>
    </rPh>
    <rPh sb="2" eb="3">
      <t>イリ</t>
    </rPh>
    <rPh sb="4" eb="5">
      <t>ケイ</t>
    </rPh>
    <phoneticPr fontId="7"/>
  </si>
  <si>
    <t>支　出　計</t>
    <rPh sb="0" eb="1">
      <t>ササ</t>
    </rPh>
    <rPh sb="2" eb="3">
      <t>デ</t>
    </rPh>
    <rPh sb="4" eb="5">
      <t>ケイ</t>
    </rPh>
    <phoneticPr fontId="7"/>
  </si>
  <si>
    <r>
      <t>差引金額</t>
    </r>
    <r>
      <rPr>
        <sz val="11"/>
        <rFont val="ＭＳ Ｐ明朝"/>
        <family val="1"/>
        <charset val="128"/>
      </rPr>
      <t>〔農業所得〕</t>
    </r>
    <rPh sb="0" eb="2">
      <t>サシヒ</t>
    </rPh>
    <rPh sb="2" eb="4">
      <t>キンガク</t>
    </rPh>
    <rPh sb="5" eb="7">
      <t>ノウギョウ</t>
    </rPh>
    <rPh sb="7" eb="9">
      <t>ショトク</t>
    </rPh>
    <phoneticPr fontId="7"/>
  </si>
  <si>
    <t>農業経営費</t>
    <rPh sb="0" eb="2">
      <t>ノウギョウ</t>
    </rPh>
    <rPh sb="2" eb="4">
      <t>ケイエイ</t>
    </rPh>
    <rPh sb="4" eb="5">
      <t>ヒ</t>
    </rPh>
    <phoneticPr fontId="7"/>
  </si>
  <si>
    <t>計算シート</t>
    <rPh sb="0" eb="2">
      <t>ケイサン</t>
    </rPh>
    <phoneticPr fontId="7"/>
  </si>
  <si>
    <t>面積(a)</t>
    <rPh sb="0" eb="2">
      <t>メンセキ</t>
    </rPh>
    <phoneticPr fontId="7"/>
  </si>
  <si>
    <t>10a当たり</t>
    <rPh sb="3" eb="4">
      <t>ア</t>
    </rPh>
    <phoneticPr fontId="7"/>
  </si>
  <si>
    <t>生産量（kg）</t>
    <rPh sb="0" eb="2">
      <t>セ</t>
    </rPh>
    <rPh sb="2" eb="3">
      <t>リョウ</t>
    </rPh>
    <phoneticPr fontId="2"/>
  </si>
  <si>
    <t>上旬</t>
    <rPh sb="0" eb="2">
      <t>ジョウジュン</t>
    </rPh>
    <phoneticPr fontId="2"/>
  </si>
  <si>
    <t>中旬</t>
    <rPh sb="0" eb="2">
      <t>チュウジュン</t>
    </rPh>
    <phoneticPr fontId="2"/>
  </si>
  <si>
    <t>下旬</t>
    <rPh sb="0" eb="2">
      <t>ゲジュン</t>
    </rPh>
    <phoneticPr fontId="2"/>
  </si>
  <si>
    <t>1月</t>
    <rPh sb="1" eb="2">
      <t>ガツ</t>
    </rPh>
    <phoneticPr fontId="2"/>
  </si>
  <si>
    <t>2月</t>
    <rPh sb="1" eb="2">
      <t>ガツ</t>
    </rPh>
    <phoneticPr fontId="2"/>
  </si>
  <si>
    <t>3月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</si>
  <si>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</si>
  <si>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</si>
  <si>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</si>
  <si>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</si>
  <si>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</si>
  <si>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</si>
  <si>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</si>
  <si>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</si>
  <si>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</si>
  <si>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作目</t>
    <rPh sb="0" eb="2">
      <t>サクモク</t>
    </rPh>
    <phoneticPr fontId="2"/>
  </si>
  <si>
    <t>経営規模</t>
    <rPh sb="0" eb="2">
      <t>ケイエイ</t>
    </rPh>
    <rPh sb="2" eb="4">
      <t>キボ</t>
    </rPh>
    <phoneticPr fontId="2"/>
  </si>
  <si>
    <t>項目</t>
    <rPh sb="0" eb="2">
      <t>コウモク</t>
    </rPh>
    <phoneticPr fontId="2"/>
  </si>
  <si>
    <t>10a当たり</t>
    <rPh sb="3" eb="4">
      <t>ア</t>
    </rPh>
    <phoneticPr fontId="2"/>
  </si>
  <si>
    <t>計</t>
    <rPh sb="0" eb="1">
      <t>ケイ</t>
    </rPh>
    <phoneticPr fontId="2"/>
  </si>
  <si>
    <t>家族</t>
    <rPh sb="0" eb="2">
      <t>カゾク</t>
    </rPh>
    <phoneticPr fontId="2"/>
  </si>
  <si>
    <t xml:space="preserve"> </t>
    <phoneticPr fontId="2"/>
  </si>
  <si>
    <t>労力不足</t>
    <rPh sb="0" eb="2">
      <t>ロウリョク</t>
    </rPh>
    <rPh sb="2" eb="4">
      <t>フソク</t>
    </rPh>
    <phoneticPr fontId="2"/>
  </si>
  <si>
    <t>1日当労働時間</t>
    <rPh sb="1" eb="2">
      <t>ニチ</t>
    </rPh>
    <rPh sb="2" eb="3">
      <t>ア</t>
    </rPh>
    <rPh sb="3" eb="5">
      <t>ロウドウ</t>
    </rPh>
    <rPh sb="5" eb="7">
      <t>ジカン</t>
    </rPh>
    <phoneticPr fontId="2"/>
  </si>
  <si>
    <t>(a)</t>
    <phoneticPr fontId="2"/>
  </si>
  <si>
    <t xml:space="preserve"> </t>
    <phoneticPr fontId="2"/>
  </si>
  <si>
    <t>減価償却一覧表</t>
    <rPh sb="0" eb="2">
      <t>ゲンカ</t>
    </rPh>
    <rPh sb="2" eb="4">
      <t>ショウキャク</t>
    </rPh>
    <rPh sb="4" eb="6">
      <t>イチラン</t>
    </rPh>
    <rPh sb="6" eb="7">
      <t>ヒョウ</t>
    </rPh>
    <phoneticPr fontId="2"/>
  </si>
  <si>
    <t>減価償却資産名</t>
    <rPh sb="0" eb="2">
      <t>ゲンカ</t>
    </rPh>
    <rPh sb="2" eb="4">
      <t>ショウキャク</t>
    </rPh>
    <rPh sb="4" eb="6">
      <t>シサン</t>
    </rPh>
    <rPh sb="6" eb="7">
      <t>メイ</t>
    </rPh>
    <phoneticPr fontId="2"/>
  </si>
  <si>
    <t>償却期間</t>
    <rPh sb="0" eb="2">
      <t>ショウキャク</t>
    </rPh>
    <rPh sb="2" eb="4">
      <t>キカン</t>
    </rPh>
    <phoneticPr fontId="2"/>
  </si>
  <si>
    <t>耐用
年数</t>
    <rPh sb="0" eb="2">
      <t>タイヨウ</t>
    </rPh>
    <rPh sb="3" eb="5">
      <t>ネンスウ</t>
    </rPh>
    <phoneticPr fontId="2"/>
  </si>
  <si>
    <t>(導入年のみ）</t>
    <rPh sb="1" eb="3">
      <t>ドウニュウ</t>
    </rPh>
    <rPh sb="3" eb="4">
      <t>ネン</t>
    </rPh>
    <phoneticPr fontId="2"/>
  </si>
  <si>
    <t>/</t>
    <phoneticPr fontId="2"/>
  </si>
  <si>
    <t>/</t>
    <phoneticPr fontId="2"/>
  </si>
  <si>
    <t>取得年</t>
    <rPh sb="0" eb="2">
      <t>シュトク</t>
    </rPh>
    <rPh sb="2" eb="3">
      <t>ネン</t>
    </rPh>
    <phoneticPr fontId="2"/>
  </si>
  <si>
    <t>月</t>
    <rPh sb="0" eb="1">
      <t>ツキ</t>
    </rPh>
    <phoneticPr fontId="2"/>
  </si>
  <si>
    <t>　</t>
    <phoneticPr fontId="2"/>
  </si>
  <si>
    <t>経営規模当たり</t>
    <rPh sb="0" eb="2">
      <t>ケイエイ</t>
    </rPh>
    <rPh sb="2" eb="4">
      <t>キボ</t>
    </rPh>
    <rPh sb="4" eb="5">
      <t>ア</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</si>
  <si>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</si>
  <si>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</si>
  <si>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</si>
  <si>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</si>
  <si>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</si>
  <si>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労働力不足時間</t>
    <rPh sb="0" eb="3">
      <t>ロウドウリョク</t>
    </rPh>
    <rPh sb="3" eb="5">
      <t>フソク</t>
    </rPh>
    <rPh sb="5" eb="7">
      <t>ジカン</t>
    </rPh>
    <phoneticPr fontId="2"/>
  </si>
  <si>
    <t>雇用労賃</t>
    <rPh sb="0" eb="2">
      <t>コヨウ</t>
    </rPh>
    <rPh sb="2" eb="4">
      <t>ロウチン</t>
    </rPh>
    <phoneticPr fontId="2"/>
  </si>
  <si>
    <t>家族労働者</t>
    <rPh sb="0" eb="2">
      <t>カゾク</t>
    </rPh>
    <rPh sb="2" eb="4">
      <t>ロウドウ</t>
    </rPh>
    <rPh sb="4" eb="5">
      <t>シャ</t>
    </rPh>
    <phoneticPr fontId="2"/>
  </si>
  <si>
    <t>雇用単価</t>
    <rPh sb="0" eb="2">
      <t>コヨウ</t>
    </rPh>
    <rPh sb="2" eb="4">
      <t>タンカ</t>
    </rPh>
    <phoneticPr fontId="2"/>
  </si>
  <si>
    <t>経営規模当たり（5年目）</t>
    <rPh sb="0" eb="2">
      <t>ケイエイ</t>
    </rPh>
    <rPh sb="2" eb="4">
      <t>キボ</t>
    </rPh>
    <rPh sb="4" eb="5">
      <t>ア</t>
    </rPh>
    <rPh sb="9" eb="11">
      <t>ネンメ</t>
    </rPh>
    <phoneticPr fontId="2"/>
  </si>
  <si>
    <t>機械・施設賃貸借契約書</t>
    <rPh sb="0" eb="2">
      <t>キカイ</t>
    </rPh>
    <rPh sb="3" eb="5">
      <t>シセツ</t>
    </rPh>
    <rPh sb="5" eb="8">
      <t>チンタイシャク</t>
    </rPh>
    <rPh sb="8" eb="11">
      <t>ケイヤクショ</t>
    </rPh>
    <phoneticPr fontId="2"/>
  </si>
  <si>
    <t>（以下「甲」という）</t>
    <rPh sb="1" eb="3">
      <t>イカ</t>
    </rPh>
    <rPh sb="4" eb="5">
      <t>コウ</t>
    </rPh>
    <phoneticPr fontId="2"/>
  </si>
  <si>
    <t>（以下「乙」という）</t>
    <rPh sb="1" eb="3">
      <t>イカ</t>
    </rPh>
    <rPh sb="4" eb="5">
      <t>オツ</t>
    </rPh>
    <phoneticPr fontId="2"/>
  </si>
  <si>
    <t>第1条（目　的）</t>
    <rPh sb="0" eb="1">
      <t>ダイ</t>
    </rPh>
    <rPh sb="2" eb="3">
      <t>ジョウ</t>
    </rPh>
    <rPh sb="4" eb="5">
      <t>モク</t>
    </rPh>
    <rPh sb="6" eb="7">
      <t>テキ</t>
    </rPh>
    <phoneticPr fontId="2"/>
  </si>
  <si>
    <t>第2条（賃　料）</t>
    <rPh sb="0" eb="1">
      <t>ダイ</t>
    </rPh>
    <rPh sb="2" eb="3">
      <t>ジョウ</t>
    </rPh>
    <rPh sb="4" eb="5">
      <t>チン</t>
    </rPh>
    <rPh sb="6" eb="7">
      <t>リョウ</t>
    </rPh>
    <phoneticPr fontId="2"/>
  </si>
  <si>
    <t>本件機械・施設の賃料は、後記表示の金額とし、乙は、毎年12月31日までに翌年1年分</t>
    <rPh sb="0" eb="1">
      <t>ホン</t>
    </rPh>
    <rPh sb="1" eb="2">
      <t>ケン</t>
    </rPh>
    <rPh sb="2" eb="4">
      <t>キカイ</t>
    </rPh>
    <rPh sb="5" eb="7">
      <t>シセツ</t>
    </rPh>
    <rPh sb="8" eb="10">
      <t>チンリョウ</t>
    </rPh>
    <rPh sb="12" eb="13">
      <t>ノチ</t>
    </rPh>
    <rPh sb="13" eb="14">
      <t>キ</t>
    </rPh>
    <rPh sb="14" eb="16">
      <t>ヒョウジ</t>
    </rPh>
    <rPh sb="17" eb="19">
      <t>キンガク</t>
    </rPh>
    <rPh sb="22" eb="23">
      <t>オツ</t>
    </rPh>
    <rPh sb="25" eb="27">
      <t>マイネン</t>
    </rPh>
    <rPh sb="29" eb="30">
      <t>ガツ</t>
    </rPh>
    <rPh sb="32" eb="33">
      <t>ニチ</t>
    </rPh>
    <rPh sb="36" eb="38">
      <t>ヨクトシ</t>
    </rPh>
    <rPh sb="39" eb="41">
      <t>ネンブン</t>
    </rPh>
    <phoneticPr fontId="2"/>
  </si>
  <si>
    <t>を甲の指定する方法で支払うものとする。ただし、1か月に満たない期間の賃料は日割計算</t>
    <rPh sb="1" eb="2">
      <t>コウ</t>
    </rPh>
    <rPh sb="3" eb="5">
      <t>シテイ</t>
    </rPh>
    <rPh sb="7" eb="9">
      <t>ホウホウ</t>
    </rPh>
    <rPh sb="10" eb="12">
      <t>シハラ</t>
    </rPh>
    <rPh sb="25" eb="26">
      <t>ゲツ</t>
    </rPh>
    <rPh sb="27" eb="28">
      <t>ミ</t>
    </rPh>
    <rPh sb="31" eb="33">
      <t>キカン</t>
    </rPh>
    <rPh sb="34" eb="36">
      <t>チンリョウ</t>
    </rPh>
    <rPh sb="37" eb="38">
      <t>ヒ</t>
    </rPh>
    <rPh sb="38" eb="39">
      <t>ワリ</t>
    </rPh>
    <rPh sb="39" eb="41">
      <t>ケイサン</t>
    </rPh>
    <phoneticPr fontId="2"/>
  </si>
  <si>
    <t>とする。</t>
    <phoneticPr fontId="2"/>
  </si>
  <si>
    <t>第3条（期　間）</t>
    <rPh sb="0" eb="1">
      <t>ダイ</t>
    </rPh>
    <rPh sb="2" eb="3">
      <t>ジョウ</t>
    </rPh>
    <rPh sb="4" eb="5">
      <t>キ</t>
    </rPh>
    <rPh sb="6" eb="7">
      <t>アイダ</t>
    </rPh>
    <phoneticPr fontId="2"/>
  </si>
  <si>
    <t>第4条（善管注意義務）</t>
    <rPh sb="0" eb="1">
      <t>ダイ</t>
    </rPh>
    <rPh sb="2" eb="3">
      <t>ジョウ</t>
    </rPh>
    <rPh sb="4" eb="5">
      <t>ゼン</t>
    </rPh>
    <rPh sb="5" eb="6">
      <t>カン</t>
    </rPh>
    <rPh sb="6" eb="8">
      <t>チュウイ</t>
    </rPh>
    <rPh sb="8" eb="10">
      <t>ギム</t>
    </rPh>
    <phoneticPr fontId="2"/>
  </si>
  <si>
    <t>①</t>
    <phoneticPr fontId="2"/>
  </si>
  <si>
    <t>乙は、本件機械・施設を善良に管理し、本件機械・施設について、譲渡、転貸、担保</t>
    <rPh sb="0" eb="1">
      <t>オツ</t>
    </rPh>
    <rPh sb="3" eb="5">
      <t>ホンケン</t>
    </rPh>
    <rPh sb="5" eb="7">
      <t>キカイ</t>
    </rPh>
    <rPh sb="8" eb="10">
      <t>シセツ</t>
    </rPh>
    <rPh sb="11" eb="13">
      <t>ゼンリョウ</t>
    </rPh>
    <rPh sb="14" eb="16">
      <t>カンリ</t>
    </rPh>
    <rPh sb="18" eb="20">
      <t>ホンケン</t>
    </rPh>
    <rPh sb="20" eb="22">
      <t>キカイ</t>
    </rPh>
    <rPh sb="23" eb="25">
      <t>シセツ</t>
    </rPh>
    <rPh sb="30" eb="32">
      <t>ジョウト</t>
    </rPh>
    <rPh sb="33" eb="35">
      <t>テンタイ</t>
    </rPh>
    <rPh sb="36" eb="38">
      <t>タンポ</t>
    </rPh>
    <phoneticPr fontId="2"/>
  </si>
  <si>
    <t>提供、その他一切の処分をしてはならない。</t>
    <rPh sb="0" eb="2">
      <t>テイキョウ</t>
    </rPh>
    <rPh sb="5" eb="6">
      <t>タ</t>
    </rPh>
    <rPh sb="6" eb="8">
      <t>イッサイ</t>
    </rPh>
    <rPh sb="9" eb="11">
      <t>ショブン</t>
    </rPh>
    <phoneticPr fontId="2"/>
  </si>
  <si>
    <t>②</t>
    <phoneticPr fontId="2"/>
  </si>
  <si>
    <t>乙は、本件機械・施設が甲の所有物であることを明示し、第三者が本件設備につい</t>
    <rPh sb="0" eb="1">
      <t>オツ</t>
    </rPh>
    <rPh sb="3" eb="5">
      <t>ホンケン</t>
    </rPh>
    <rPh sb="5" eb="7">
      <t>キカイ</t>
    </rPh>
    <rPh sb="8" eb="10">
      <t>シセツ</t>
    </rPh>
    <rPh sb="11" eb="12">
      <t>コウ</t>
    </rPh>
    <rPh sb="13" eb="16">
      <t>ショユウブツ</t>
    </rPh>
    <rPh sb="22" eb="24">
      <t>メイジ</t>
    </rPh>
    <rPh sb="26" eb="27">
      <t>ダイ</t>
    </rPh>
    <rPh sb="27" eb="28">
      <t>サン</t>
    </rPh>
    <rPh sb="28" eb="29">
      <t>モノ</t>
    </rPh>
    <rPh sb="30" eb="31">
      <t>ホン</t>
    </rPh>
    <rPh sb="31" eb="32">
      <t>ケン</t>
    </rPh>
    <rPh sb="32" eb="34">
      <t>セツビ</t>
    </rPh>
    <phoneticPr fontId="2"/>
  </si>
  <si>
    <t>て差押、仮差押等の執行をしようとしたときは甲の所有物である旨を主張し、これを防止</t>
    <rPh sb="1" eb="3">
      <t>サシオサ</t>
    </rPh>
    <rPh sb="4" eb="5">
      <t>カリ</t>
    </rPh>
    <rPh sb="5" eb="6">
      <t>サ</t>
    </rPh>
    <rPh sb="6" eb="7">
      <t>オ</t>
    </rPh>
    <rPh sb="7" eb="8">
      <t>トウ</t>
    </rPh>
    <rPh sb="9" eb="11">
      <t>シッコウ</t>
    </rPh>
    <rPh sb="21" eb="22">
      <t>コウ</t>
    </rPh>
    <rPh sb="23" eb="25">
      <t>ショユウ</t>
    </rPh>
    <rPh sb="25" eb="26">
      <t>ブツ</t>
    </rPh>
    <rPh sb="29" eb="30">
      <t>ムネ</t>
    </rPh>
    <rPh sb="31" eb="33">
      <t>シュチョウ</t>
    </rPh>
    <rPh sb="38" eb="40">
      <t>ボウシ</t>
    </rPh>
    <phoneticPr fontId="2"/>
  </si>
  <si>
    <t>するものとする。</t>
    <phoneticPr fontId="2"/>
  </si>
  <si>
    <t>第5条（保守管理）</t>
    <rPh sb="0" eb="1">
      <t>ダイ</t>
    </rPh>
    <rPh sb="2" eb="3">
      <t>ジョウ</t>
    </rPh>
    <rPh sb="4" eb="6">
      <t>ホシュ</t>
    </rPh>
    <rPh sb="6" eb="8">
      <t>カンリ</t>
    </rPh>
    <phoneticPr fontId="2"/>
  </si>
  <si>
    <t>とは、機械・施設の</t>
    <rPh sb="3" eb="5">
      <t>キカイ</t>
    </rPh>
    <rPh sb="6" eb="8">
      <t>シセツ</t>
    </rPh>
    <phoneticPr fontId="2"/>
  </si>
  <si>
    <t>賃貸借に関し、次のとおり契約を締結した。</t>
    <rPh sb="0" eb="3">
      <t>チンタイシャク</t>
    </rPh>
    <rPh sb="4" eb="5">
      <t>カン</t>
    </rPh>
    <rPh sb="7" eb="8">
      <t>ツギ</t>
    </rPh>
    <rPh sb="12" eb="14">
      <t>ケイヤク</t>
    </rPh>
    <rPh sb="15" eb="17">
      <t>テイケツ</t>
    </rPh>
    <phoneticPr fontId="2"/>
  </si>
  <si>
    <t>第6条（秘密保持）</t>
    <rPh sb="0" eb="1">
      <t>ダイ</t>
    </rPh>
    <rPh sb="2" eb="3">
      <t>ジョウ</t>
    </rPh>
    <rPh sb="4" eb="6">
      <t>ヒミツ</t>
    </rPh>
    <rPh sb="6" eb="8">
      <t>ホジ</t>
    </rPh>
    <phoneticPr fontId="2"/>
  </si>
  <si>
    <t>乙は、甲より賃貸した本件機械・施設の製造、仕様、能力、その他本件設備に関する</t>
    <rPh sb="0" eb="1">
      <t>オツ</t>
    </rPh>
    <rPh sb="3" eb="4">
      <t>コウ</t>
    </rPh>
    <rPh sb="6" eb="8">
      <t>チンタイ</t>
    </rPh>
    <rPh sb="10" eb="12">
      <t>ホンケン</t>
    </rPh>
    <rPh sb="12" eb="14">
      <t>キカイ</t>
    </rPh>
    <rPh sb="15" eb="17">
      <t>シセツ</t>
    </rPh>
    <rPh sb="18" eb="20">
      <t>セイゾウ</t>
    </rPh>
    <rPh sb="21" eb="23">
      <t>シヨウ</t>
    </rPh>
    <rPh sb="24" eb="26">
      <t>ノウリョク</t>
    </rPh>
    <rPh sb="29" eb="30">
      <t>タ</t>
    </rPh>
    <rPh sb="30" eb="32">
      <t>ホンケン</t>
    </rPh>
    <rPh sb="32" eb="34">
      <t>セツビ</t>
    </rPh>
    <rPh sb="35" eb="36">
      <t>カン</t>
    </rPh>
    <phoneticPr fontId="2"/>
  </si>
  <si>
    <t>一切の情報を厳に秘匿し、これを第三者に開示してはならない。</t>
    <rPh sb="0" eb="2">
      <t>イッサイ</t>
    </rPh>
    <rPh sb="3" eb="5">
      <t>ジョウホウ</t>
    </rPh>
    <rPh sb="6" eb="7">
      <t>ゲン</t>
    </rPh>
    <rPh sb="8" eb="10">
      <t>ヒトク</t>
    </rPh>
    <rPh sb="15" eb="16">
      <t>ダイ</t>
    </rPh>
    <rPh sb="16" eb="18">
      <t>サンシャ</t>
    </rPh>
    <rPh sb="19" eb="21">
      <t>カイジ</t>
    </rPh>
    <phoneticPr fontId="2"/>
  </si>
  <si>
    <t>前項の義務は、本契約が解除され、又は締結した後といえども、効力を有するものと</t>
    <rPh sb="0" eb="2">
      <t>ゼンコウ</t>
    </rPh>
    <rPh sb="3" eb="5">
      <t>ギム</t>
    </rPh>
    <rPh sb="7" eb="8">
      <t>ホン</t>
    </rPh>
    <rPh sb="8" eb="10">
      <t>ケイヤク</t>
    </rPh>
    <rPh sb="11" eb="13">
      <t>カイジョ</t>
    </rPh>
    <rPh sb="16" eb="17">
      <t>マタ</t>
    </rPh>
    <rPh sb="18" eb="20">
      <t>テイケツ</t>
    </rPh>
    <rPh sb="22" eb="23">
      <t>アト</t>
    </rPh>
    <rPh sb="29" eb="31">
      <t>コウリョク</t>
    </rPh>
    <rPh sb="32" eb="33">
      <t>ユウ</t>
    </rPh>
    <phoneticPr fontId="2"/>
  </si>
  <si>
    <t>する。</t>
    <phoneticPr fontId="2"/>
  </si>
  <si>
    <t>第7条（保証金）</t>
    <rPh sb="0" eb="1">
      <t>ダイ</t>
    </rPh>
    <rPh sb="2" eb="3">
      <t>ジョウ</t>
    </rPh>
    <rPh sb="4" eb="7">
      <t>ホショウキン</t>
    </rPh>
    <phoneticPr fontId="2"/>
  </si>
  <si>
    <t>乙は甲に対し、本契約から生ずる一切の債務を担保するため、保証金として</t>
    <rPh sb="0" eb="1">
      <t>オツ</t>
    </rPh>
    <rPh sb="2" eb="3">
      <t>コウ</t>
    </rPh>
    <rPh sb="4" eb="5">
      <t>タイ</t>
    </rPh>
    <rPh sb="7" eb="10">
      <t>ホンケイヤク</t>
    </rPh>
    <rPh sb="12" eb="13">
      <t>ショウ</t>
    </rPh>
    <rPh sb="15" eb="17">
      <t>イッサイ</t>
    </rPh>
    <rPh sb="18" eb="20">
      <t>サイム</t>
    </rPh>
    <rPh sb="21" eb="23">
      <t>タンポ</t>
    </rPh>
    <rPh sb="28" eb="31">
      <t>ホショウキン</t>
    </rPh>
    <phoneticPr fontId="2"/>
  </si>
  <si>
    <t>金</t>
    <rPh sb="0" eb="1">
      <t>キン</t>
    </rPh>
    <phoneticPr fontId="2"/>
  </si>
  <si>
    <t>円を預託するものとする。</t>
    <rPh sb="0" eb="1">
      <t>エン</t>
    </rPh>
    <rPh sb="2" eb="4">
      <t>ヨタク</t>
    </rPh>
    <phoneticPr fontId="2"/>
  </si>
  <si>
    <t>前項の保証金には利息を付さず、甲は本契約終了後において、本件機械・施設</t>
    <rPh sb="0" eb="2">
      <t>ゼンコウ</t>
    </rPh>
    <rPh sb="3" eb="6">
      <t>ホショウキン</t>
    </rPh>
    <rPh sb="8" eb="10">
      <t>リソク</t>
    </rPh>
    <rPh sb="11" eb="12">
      <t>フ</t>
    </rPh>
    <rPh sb="15" eb="16">
      <t>コウ</t>
    </rPh>
    <rPh sb="17" eb="20">
      <t>ホンケイヤク</t>
    </rPh>
    <rPh sb="20" eb="23">
      <t>シュウリョウゴ</t>
    </rPh>
    <rPh sb="28" eb="30">
      <t>ホンケン</t>
    </rPh>
    <rPh sb="30" eb="32">
      <t>キカイ</t>
    </rPh>
    <rPh sb="33" eb="35">
      <t>シセツ</t>
    </rPh>
    <phoneticPr fontId="2"/>
  </si>
  <si>
    <t>の返還引渡しを受けるのと引き換えに、これを乙に返還するものとする。</t>
    <rPh sb="1" eb="3">
      <t>ヘンカン</t>
    </rPh>
    <rPh sb="3" eb="5">
      <t>ヒキワタシ</t>
    </rPh>
    <rPh sb="7" eb="8">
      <t>ウ</t>
    </rPh>
    <rPh sb="12" eb="13">
      <t>ヒ</t>
    </rPh>
    <rPh sb="14" eb="15">
      <t>カ</t>
    </rPh>
    <rPh sb="21" eb="22">
      <t>オツ</t>
    </rPh>
    <rPh sb="23" eb="25">
      <t>ヘンカン</t>
    </rPh>
    <phoneticPr fontId="2"/>
  </si>
  <si>
    <t>第8条（解約等）</t>
    <rPh sb="0" eb="1">
      <t>ダイ</t>
    </rPh>
    <rPh sb="2" eb="3">
      <t>ジョウ</t>
    </rPh>
    <rPh sb="4" eb="7">
      <t>カイヤクトウ</t>
    </rPh>
    <phoneticPr fontId="2"/>
  </si>
  <si>
    <t>甲</t>
    <rPh sb="0" eb="1">
      <t>コウ</t>
    </rPh>
    <phoneticPr fontId="2"/>
  </si>
  <si>
    <t>乙</t>
    <rPh sb="0" eb="1">
      <t>オツ</t>
    </rPh>
    <phoneticPr fontId="2"/>
  </si>
  <si>
    <t>㊞</t>
    <phoneticPr fontId="2"/>
  </si>
  <si>
    <t>〔機械・施設の表示〕</t>
    <rPh sb="1" eb="3">
      <t>キカイ</t>
    </rPh>
    <rPh sb="4" eb="6">
      <t>シセツ</t>
    </rPh>
    <rPh sb="7" eb="9">
      <t>ヒョウジ</t>
    </rPh>
    <phoneticPr fontId="2"/>
  </si>
  <si>
    <t>No</t>
    <phoneticPr fontId="2"/>
  </si>
  <si>
    <t>数量</t>
    <rPh sb="0" eb="2">
      <t>スウリョウ</t>
    </rPh>
    <phoneticPr fontId="2"/>
  </si>
  <si>
    <t>機械・施設名</t>
    <rPh sb="0" eb="2">
      <t>キカイ</t>
    </rPh>
    <rPh sb="3" eb="5">
      <t>シセツ</t>
    </rPh>
    <rPh sb="5" eb="6">
      <t>メイ</t>
    </rPh>
    <phoneticPr fontId="2"/>
  </si>
  <si>
    <t>賃借料</t>
    <rPh sb="0" eb="3">
      <t>チンシャクリョウ</t>
    </rPh>
    <phoneticPr fontId="2"/>
  </si>
  <si>
    <t>備　　考</t>
    <rPh sb="0" eb="1">
      <t>ビ</t>
    </rPh>
    <rPh sb="3" eb="4">
      <t>コウ</t>
    </rPh>
    <phoneticPr fontId="2"/>
  </si>
  <si>
    <t>台</t>
    <rPh sb="0" eb="1">
      <t>ダイ</t>
    </rPh>
    <phoneticPr fontId="2"/>
  </si>
  <si>
    <t>棟</t>
    <rPh sb="0" eb="1">
      <t>トウ</t>
    </rPh>
    <phoneticPr fontId="2"/>
  </si>
  <si>
    <t>個</t>
    <rPh sb="0" eb="1">
      <t>コ</t>
    </rPh>
    <phoneticPr fontId="2"/>
  </si>
  <si>
    <t>本</t>
    <rPh sb="0" eb="1">
      <t>ホン</t>
    </rPh>
    <phoneticPr fontId="2"/>
  </si>
  <si>
    <t>枚</t>
    <rPh sb="0" eb="1">
      <t>マイ</t>
    </rPh>
    <phoneticPr fontId="2"/>
  </si>
  <si>
    <t>乙が本契約に違反したときは、甲は何らの通知催告を要せず直ちに本契約を解約</t>
    <rPh sb="0" eb="1">
      <t>オツ</t>
    </rPh>
    <rPh sb="2" eb="5">
      <t>ホンケイヤク</t>
    </rPh>
    <rPh sb="6" eb="8">
      <t>イハン</t>
    </rPh>
    <rPh sb="14" eb="15">
      <t>コウ</t>
    </rPh>
    <rPh sb="16" eb="17">
      <t>ナン</t>
    </rPh>
    <rPh sb="19" eb="21">
      <t>ツウチ</t>
    </rPh>
    <rPh sb="21" eb="23">
      <t>サイコク</t>
    </rPh>
    <rPh sb="24" eb="25">
      <t>ヨウ</t>
    </rPh>
    <rPh sb="27" eb="28">
      <t>タダ</t>
    </rPh>
    <rPh sb="30" eb="33">
      <t>ホンケイヤク</t>
    </rPh>
    <rPh sb="34" eb="36">
      <t>カイヤク</t>
    </rPh>
    <phoneticPr fontId="2"/>
  </si>
  <si>
    <t>し、合わせて甲の被った損害の賠償を乙に請求することができるものとする。</t>
    <rPh sb="2" eb="3">
      <t>ア</t>
    </rPh>
    <rPh sb="6" eb="7">
      <t>コウ</t>
    </rPh>
    <rPh sb="8" eb="9">
      <t>コウム</t>
    </rPh>
    <rPh sb="11" eb="13">
      <t>ソンガイ</t>
    </rPh>
    <rPh sb="14" eb="16">
      <t>バイショウ</t>
    </rPh>
    <rPh sb="17" eb="18">
      <t>オツ</t>
    </rPh>
    <rPh sb="19" eb="21">
      <t>セイキュウ</t>
    </rPh>
    <phoneticPr fontId="2"/>
  </si>
  <si>
    <t>期間満了2か月前までに甲乙いずれかも別段の申し出がない時は、さらに1年間延長する</t>
    <rPh sb="0" eb="2">
      <t>キカン</t>
    </rPh>
    <rPh sb="2" eb="4">
      <t>マンリョウ</t>
    </rPh>
    <rPh sb="6" eb="7">
      <t>ゲツ</t>
    </rPh>
    <rPh sb="7" eb="8">
      <t>マエ</t>
    </rPh>
    <rPh sb="11" eb="12">
      <t>コウ</t>
    </rPh>
    <rPh sb="12" eb="13">
      <t>オツ</t>
    </rPh>
    <rPh sb="18" eb="20">
      <t>ベツダン</t>
    </rPh>
    <rPh sb="21" eb="22">
      <t>モウ</t>
    </rPh>
    <rPh sb="23" eb="24">
      <t>デ</t>
    </rPh>
    <rPh sb="27" eb="28">
      <t>トキ</t>
    </rPh>
    <rPh sb="34" eb="36">
      <t>ネンカン</t>
    </rPh>
    <rPh sb="36" eb="38">
      <t>エンチョウ</t>
    </rPh>
    <phoneticPr fontId="2"/>
  </si>
  <si>
    <t>ものとし、以後も同様とする。</t>
    <rPh sb="5" eb="7">
      <t>イゴ</t>
    </rPh>
    <rPh sb="8" eb="10">
      <t>ドウヨウ</t>
    </rPh>
    <phoneticPr fontId="2"/>
  </si>
  <si>
    <t>する。</t>
    <phoneticPr fontId="2"/>
  </si>
  <si>
    <t>以上本契約の成立を証するため本書2通を作成し、甲乙記明捺印の上各1通を保有</t>
    <rPh sb="0" eb="2">
      <t>イジョウ</t>
    </rPh>
    <rPh sb="2" eb="5">
      <t>ホンケイヤク</t>
    </rPh>
    <rPh sb="6" eb="8">
      <t>セイリツ</t>
    </rPh>
    <rPh sb="9" eb="10">
      <t>ショウ</t>
    </rPh>
    <rPh sb="14" eb="15">
      <t>モト</t>
    </rPh>
    <rPh sb="15" eb="16">
      <t>ショ</t>
    </rPh>
    <rPh sb="17" eb="18">
      <t>ツウ</t>
    </rPh>
    <rPh sb="19" eb="21">
      <t>サクセイ</t>
    </rPh>
    <rPh sb="23" eb="25">
      <t>コウオツ</t>
    </rPh>
    <rPh sb="25" eb="26">
      <t>キ</t>
    </rPh>
    <rPh sb="26" eb="27">
      <t>メイ</t>
    </rPh>
    <rPh sb="27" eb="29">
      <t>ナツイン</t>
    </rPh>
    <rPh sb="30" eb="31">
      <t>ウエ</t>
    </rPh>
    <rPh sb="31" eb="32">
      <t>カク</t>
    </rPh>
    <rPh sb="33" eb="34">
      <t>ツウ</t>
    </rPh>
    <rPh sb="35" eb="37">
      <t>ホユウ</t>
    </rPh>
    <phoneticPr fontId="2"/>
  </si>
  <si>
    <t>甲は乙に対し、甲所有の後記表示の機械・施設（以下「本件機械・施設」という）を賃貸借</t>
    <rPh sb="0" eb="1">
      <t>コウ</t>
    </rPh>
    <rPh sb="2" eb="3">
      <t>オツ</t>
    </rPh>
    <rPh sb="4" eb="5">
      <t>タイ</t>
    </rPh>
    <rPh sb="7" eb="8">
      <t>コウ</t>
    </rPh>
    <rPh sb="8" eb="10">
      <t>ショユウ</t>
    </rPh>
    <rPh sb="11" eb="12">
      <t>ウシ</t>
    </rPh>
    <rPh sb="12" eb="13">
      <t>キ</t>
    </rPh>
    <rPh sb="13" eb="15">
      <t>ヒョウジ</t>
    </rPh>
    <rPh sb="16" eb="18">
      <t>キカイ</t>
    </rPh>
    <rPh sb="19" eb="21">
      <t>シセツ</t>
    </rPh>
    <rPh sb="22" eb="24">
      <t>イカ</t>
    </rPh>
    <rPh sb="25" eb="26">
      <t>ホン</t>
    </rPh>
    <rPh sb="26" eb="27">
      <t>ケン</t>
    </rPh>
    <rPh sb="27" eb="29">
      <t>キカイ</t>
    </rPh>
    <rPh sb="30" eb="32">
      <t>シセツ</t>
    </rPh>
    <rPh sb="38" eb="41">
      <t>チンタイシャク</t>
    </rPh>
    <phoneticPr fontId="2"/>
  </si>
  <si>
    <t>し、乙はこれを借り受ける。</t>
    <rPh sb="2" eb="3">
      <t>オツ</t>
    </rPh>
    <rPh sb="7" eb="8">
      <t>カ</t>
    </rPh>
    <rPh sb="9" eb="10">
      <t>ウ</t>
    </rPh>
    <phoneticPr fontId="2"/>
  </si>
  <si>
    <t>乙は、その責任と費用負担において、本件機械・施設について部品交換、修繕、その他</t>
    <rPh sb="0" eb="1">
      <t>オツ</t>
    </rPh>
    <rPh sb="5" eb="7">
      <t>セキニン</t>
    </rPh>
    <rPh sb="8" eb="10">
      <t>ヒヨウ</t>
    </rPh>
    <rPh sb="10" eb="12">
      <t>フタン</t>
    </rPh>
    <rPh sb="17" eb="19">
      <t>ホンケン</t>
    </rPh>
    <rPh sb="19" eb="21">
      <t>キカイ</t>
    </rPh>
    <rPh sb="22" eb="24">
      <t>シセツ</t>
    </rPh>
    <rPh sb="28" eb="30">
      <t>ブヒン</t>
    </rPh>
    <rPh sb="30" eb="32">
      <t>コウカン</t>
    </rPh>
    <rPh sb="33" eb="35">
      <t>シュウゼン</t>
    </rPh>
    <rPh sb="38" eb="39">
      <t>タ</t>
    </rPh>
    <phoneticPr fontId="2"/>
  </si>
  <si>
    <t>の保守管理を行うものとする。</t>
    <rPh sb="1" eb="3">
      <t>ホシュ</t>
    </rPh>
    <rPh sb="3" eb="5">
      <t>カンリ</t>
    </rPh>
    <rPh sb="6" eb="7">
      <t>オコナ</t>
    </rPh>
    <phoneticPr fontId="2"/>
  </si>
  <si>
    <t>年</t>
    <rPh sb="0" eb="1">
      <t>ネン</t>
    </rPh>
    <phoneticPr fontId="2"/>
  </si>
  <si>
    <t>PS</t>
    <phoneticPr fontId="2"/>
  </si>
  <si>
    <t>条植</t>
    <rPh sb="0" eb="1">
      <t>ジョウ</t>
    </rPh>
    <rPh sb="1" eb="2">
      <t>ウ</t>
    </rPh>
    <phoneticPr fontId="2"/>
  </si>
  <si>
    <t>条刈</t>
    <rPh sb="0" eb="1">
      <t>ジョウ</t>
    </rPh>
    <rPh sb="1" eb="2">
      <t>カ</t>
    </rPh>
    <phoneticPr fontId="2"/>
  </si>
  <si>
    <t>ｃｍ</t>
    <phoneticPr fontId="2"/>
  </si>
  <si>
    <t>ｔ</t>
    <phoneticPr fontId="2"/>
  </si>
  <si>
    <t>坪</t>
    <rPh sb="0" eb="1">
      <t>ツボ</t>
    </rPh>
    <phoneticPr fontId="2"/>
  </si>
  <si>
    <t>㎡</t>
    <phoneticPr fontId="2"/>
  </si>
  <si>
    <t>ℓ</t>
    <phoneticPr fontId="2"/>
  </si>
  <si>
    <t>一式</t>
    <rPh sb="0" eb="2">
      <t>イッシキ</t>
    </rPh>
    <phoneticPr fontId="2"/>
  </si>
  <si>
    <t>ａ</t>
    <phoneticPr fontId="2"/>
  </si>
  <si>
    <t>乗用</t>
    <rPh sb="0" eb="2">
      <t>ジョウヨウ</t>
    </rPh>
    <phoneticPr fontId="2"/>
  </si>
  <si>
    <t>歩行型</t>
    <rPh sb="0" eb="2">
      <t>ホコウ</t>
    </rPh>
    <rPh sb="2" eb="3">
      <t>ガタ</t>
    </rPh>
    <phoneticPr fontId="2"/>
  </si>
  <si>
    <t>規模・構造等</t>
    <rPh sb="0" eb="2">
      <t>キボ</t>
    </rPh>
    <rPh sb="3" eb="5">
      <t>コウゾウ</t>
    </rPh>
    <rPh sb="5" eb="6">
      <t>トウ</t>
    </rPh>
    <phoneticPr fontId="2"/>
  </si>
  <si>
    <t>台</t>
    <rPh sb="0" eb="1">
      <t>ダイ</t>
    </rPh>
    <phoneticPr fontId="2"/>
  </si>
  <si>
    <t>m</t>
    <phoneticPr fontId="2"/>
  </si>
  <si>
    <t>数量</t>
    <rPh sb="0" eb="2">
      <t>スウリョウ</t>
    </rPh>
    <phoneticPr fontId="2"/>
  </si>
  <si>
    <t>既導入</t>
    <rPh sb="0" eb="1">
      <t>キ</t>
    </rPh>
    <rPh sb="1" eb="3">
      <t>ドウニュウ</t>
    </rPh>
    <phoneticPr fontId="2"/>
  </si>
  <si>
    <t>新規導入</t>
    <rPh sb="0" eb="2">
      <t>シンキ</t>
    </rPh>
    <rPh sb="2" eb="4">
      <t>ドウニュウ</t>
    </rPh>
    <phoneticPr fontId="2"/>
  </si>
  <si>
    <t>④</t>
    <phoneticPr fontId="2"/>
  </si>
  <si>
    <t>⑤</t>
    <phoneticPr fontId="2"/>
  </si>
  <si>
    <t>⑥</t>
    <phoneticPr fontId="2"/>
  </si>
  <si>
    <t>⑦</t>
    <phoneticPr fontId="2"/>
  </si>
  <si>
    <t>⑧</t>
    <phoneticPr fontId="2"/>
  </si>
  <si>
    <t>⑨</t>
    <phoneticPr fontId="2"/>
  </si>
  <si>
    <t>⑩</t>
    <phoneticPr fontId="2"/>
  </si>
  <si>
    <t>償却基礎額</t>
    <rPh sb="0" eb="2">
      <t>ショウキャク</t>
    </rPh>
    <rPh sb="2" eb="4">
      <t>キソ</t>
    </rPh>
    <rPh sb="4" eb="5">
      <t>ガク</t>
    </rPh>
    <phoneticPr fontId="2"/>
  </si>
  <si>
    <t>取得価額</t>
    <rPh sb="0" eb="2">
      <t>シュトク</t>
    </rPh>
    <rPh sb="2" eb="4">
      <t>カガク</t>
    </rPh>
    <phoneticPr fontId="2"/>
  </si>
  <si>
    <t>⑩</t>
    <phoneticPr fontId="2"/>
  </si>
  <si>
    <t>利用状況</t>
    <rPh sb="0" eb="2">
      <t>リヨウ</t>
    </rPh>
    <rPh sb="2" eb="4">
      <t>ジョウキョウ</t>
    </rPh>
    <phoneticPr fontId="2"/>
  </si>
  <si>
    <t>【個人】</t>
    <phoneticPr fontId="2"/>
  </si>
  <si>
    <t>【共同】</t>
    <rPh sb="1" eb="3">
      <t>キョウドウ</t>
    </rPh>
    <phoneticPr fontId="2"/>
  </si>
  <si>
    <t>家族労働時間</t>
    <rPh sb="0" eb="2">
      <t>カゾク</t>
    </rPh>
    <rPh sb="2" eb="4">
      <t>ロウドウ</t>
    </rPh>
    <rPh sb="4" eb="6">
      <t>ジカン</t>
    </rPh>
    <phoneticPr fontId="2"/>
  </si>
  <si>
    <t>家族労働日数</t>
    <rPh sb="0" eb="2">
      <t>カゾク</t>
    </rPh>
    <rPh sb="2" eb="4">
      <t>ロウドウ</t>
    </rPh>
    <rPh sb="4" eb="6">
      <t>ニッスウ</t>
    </rPh>
    <phoneticPr fontId="2"/>
  </si>
  <si>
    <t>1日当最大労働時間</t>
    <rPh sb="1" eb="2">
      <t>ニチ</t>
    </rPh>
    <rPh sb="2" eb="3">
      <t>ア</t>
    </rPh>
    <rPh sb="3" eb="5">
      <t>サイダイ</t>
    </rPh>
    <rPh sb="5" eb="7">
      <t>ロウドウ</t>
    </rPh>
    <rPh sb="7" eb="9">
      <t>ジカン</t>
    </rPh>
    <phoneticPr fontId="2"/>
  </si>
  <si>
    <t>農外負債</t>
    <rPh sb="0" eb="1">
      <t>ノウ</t>
    </rPh>
    <rPh sb="1" eb="2">
      <t>ガイ</t>
    </rPh>
    <rPh sb="2" eb="4">
      <t>フサイ</t>
    </rPh>
    <phoneticPr fontId="2"/>
  </si>
  <si>
    <t>農業負債（長期）</t>
    <rPh sb="0" eb="2">
      <t>ノウギョウ</t>
    </rPh>
    <rPh sb="2" eb="4">
      <t>フサイ</t>
    </rPh>
    <rPh sb="5" eb="7">
      <t>チョウキ</t>
    </rPh>
    <phoneticPr fontId="2"/>
  </si>
  <si>
    <t>農業負債（短期）</t>
    <rPh sb="0" eb="2">
      <t>ノウギョウ</t>
    </rPh>
    <rPh sb="2" eb="4">
      <t>フサイ</t>
    </rPh>
    <rPh sb="5" eb="7">
      <t>タンキ</t>
    </rPh>
    <phoneticPr fontId="2"/>
  </si>
  <si>
    <t>施設・機械等の設備投資</t>
    <rPh sb="0" eb="2">
      <t>シセツ</t>
    </rPh>
    <rPh sb="3" eb="6">
      <t>キカイトウ</t>
    </rPh>
    <rPh sb="7" eb="9">
      <t>セツビ</t>
    </rPh>
    <rPh sb="9" eb="11">
      <t>トウシ</t>
    </rPh>
    <phoneticPr fontId="2"/>
  </si>
  <si>
    <t>差引余剰</t>
    <rPh sb="0" eb="2">
      <t>サシヒキ</t>
    </rPh>
    <rPh sb="2" eb="4">
      <t>ヨジョウ</t>
    </rPh>
    <phoneticPr fontId="2"/>
  </si>
  <si>
    <t>償還金（元本）</t>
    <rPh sb="0" eb="3">
      <t>ショウカンキン</t>
    </rPh>
    <rPh sb="4" eb="6">
      <t>ガンポン</t>
    </rPh>
    <phoneticPr fontId="2"/>
  </si>
  <si>
    <t>償還財源</t>
    <rPh sb="0" eb="2">
      <t>ショウカン</t>
    </rPh>
    <rPh sb="2" eb="4">
      <t>ザイゲン</t>
    </rPh>
    <phoneticPr fontId="2"/>
  </si>
  <si>
    <t>租税公課</t>
    <rPh sb="0" eb="2">
      <t>ソゼイ</t>
    </rPh>
    <rPh sb="2" eb="4">
      <t>コウカ</t>
    </rPh>
    <phoneticPr fontId="2"/>
  </si>
  <si>
    <t>家計費</t>
    <rPh sb="0" eb="2">
      <t>カケイ</t>
    </rPh>
    <rPh sb="2" eb="3">
      <t>ヒ</t>
    </rPh>
    <phoneticPr fontId="2"/>
  </si>
  <si>
    <t>農家総所得</t>
    <rPh sb="0" eb="2">
      <t>ノウカ</t>
    </rPh>
    <rPh sb="2" eb="5">
      <t>ソウショトク</t>
    </rPh>
    <phoneticPr fontId="2"/>
  </si>
  <si>
    <t>年金被贈等</t>
    <rPh sb="0" eb="2">
      <t>ネンキン</t>
    </rPh>
    <rPh sb="2" eb="3">
      <t>コウム</t>
    </rPh>
    <rPh sb="3" eb="4">
      <t>オク</t>
    </rPh>
    <rPh sb="4" eb="5">
      <t>トウ</t>
    </rPh>
    <phoneticPr fontId="2"/>
  </si>
  <si>
    <t>農外所得</t>
    <rPh sb="0" eb="1">
      <t>ノウ</t>
    </rPh>
    <rPh sb="1" eb="2">
      <t>ガイ</t>
    </rPh>
    <rPh sb="2" eb="4">
      <t>ショトク</t>
    </rPh>
    <phoneticPr fontId="2"/>
  </si>
  <si>
    <t>農業所得</t>
    <rPh sb="0" eb="2">
      <t>ノウギョウ</t>
    </rPh>
    <rPh sb="2" eb="4">
      <t>ショトク</t>
    </rPh>
    <phoneticPr fontId="2"/>
  </si>
  <si>
    <t>支払地代</t>
    <rPh sb="0" eb="2">
      <t>シハラ</t>
    </rPh>
    <rPh sb="2" eb="4">
      <t>チダイ</t>
    </rPh>
    <phoneticPr fontId="2"/>
  </si>
  <si>
    <t>支払利息</t>
    <rPh sb="0" eb="2">
      <t>シハラ</t>
    </rPh>
    <rPh sb="2" eb="4">
      <t>リソク</t>
    </rPh>
    <phoneticPr fontId="2"/>
  </si>
  <si>
    <t>うち減価償却費</t>
    <rPh sb="2" eb="4">
      <t>ゲンカ</t>
    </rPh>
    <rPh sb="4" eb="6">
      <t>ショウキャク</t>
    </rPh>
    <rPh sb="6" eb="7">
      <t>ヒ</t>
    </rPh>
    <phoneticPr fontId="2"/>
  </si>
  <si>
    <t>施設･機械費</t>
    <rPh sb="0" eb="2">
      <t>シセツ</t>
    </rPh>
    <rPh sb="3" eb="5">
      <t>キカイ</t>
    </rPh>
    <rPh sb="5" eb="6">
      <t>ヒ</t>
    </rPh>
    <phoneticPr fontId="2"/>
  </si>
  <si>
    <t>農 業 経 営 費</t>
    <rPh sb="0" eb="1">
      <t>ノウ</t>
    </rPh>
    <rPh sb="2" eb="3">
      <t>ギョウ</t>
    </rPh>
    <rPh sb="4" eb="5">
      <t>ヘ</t>
    </rPh>
    <rPh sb="6" eb="7">
      <t>エイ</t>
    </rPh>
    <rPh sb="8" eb="9">
      <t>ヒ</t>
    </rPh>
    <phoneticPr fontId="2"/>
  </si>
  <si>
    <t>作業受託収入</t>
    <rPh sb="0" eb="2">
      <t>サギョウ</t>
    </rPh>
    <rPh sb="2" eb="4">
      <t>ジュタク</t>
    </rPh>
    <rPh sb="4" eb="6">
      <t>シュウニュウ</t>
    </rPh>
    <phoneticPr fontId="2"/>
  </si>
  <si>
    <t>農 業 粗 収 入</t>
    <rPh sb="0" eb="1">
      <t>ノウ</t>
    </rPh>
    <rPh sb="2" eb="3">
      <t>ギョウ</t>
    </rPh>
    <rPh sb="4" eb="5">
      <t>ソ</t>
    </rPh>
    <rPh sb="6" eb="7">
      <t>オサム</t>
    </rPh>
    <rPh sb="8" eb="9">
      <t>ニュウ</t>
    </rPh>
    <phoneticPr fontId="2"/>
  </si>
  <si>
    <t>(3)計画が実行された場合に収益はどうなるか、融資返済は可能か</t>
    <rPh sb="3" eb="5">
      <t>ケイカク</t>
    </rPh>
    <rPh sb="6" eb="8">
      <t>ジッコウ</t>
    </rPh>
    <rPh sb="11" eb="13">
      <t>バアイ</t>
    </rPh>
    <rPh sb="14" eb="16">
      <t>シュウエキ</t>
    </rPh>
    <rPh sb="23" eb="25">
      <t>ユウシ</t>
    </rPh>
    <rPh sb="25" eb="27">
      <t>ヘンサイ</t>
    </rPh>
    <rPh sb="28" eb="30">
      <t>カノウ</t>
    </rPh>
    <phoneticPr fontId="2"/>
  </si>
  <si>
    <t>既　往　借　入　金　の　状　況　及　び　償　還　計　画</t>
    <rPh sb="0" eb="1">
      <t>キ</t>
    </rPh>
    <rPh sb="2" eb="3">
      <t>オウ</t>
    </rPh>
    <rPh sb="4" eb="5">
      <t>シャク</t>
    </rPh>
    <rPh sb="6" eb="7">
      <t>イ</t>
    </rPh>
    <rPh sb="8" eb="9">
      <t>キン</t>
    </rPh>
    <rPh sb="12" eb="15">
      <t>ジョウキョウ</t>
    </rPh>
    <rPh sb="16" eb="17">
      <t>オヨ</t>
    </rPh>
    <rPh sb="20" eb="21">
      <t>ショウ</t>
    </rPh>
    <rPh sb="22" eb="23">
      <t>カン</t>
    </rPh>
    <rPh sb="24" eb="25">
      <t>ケイ</t>
    </rPh>
    <rPh sb="26" eb="27">
      <t>ガ</t>
    </rPh>
    <phoneticPr fontId="2"/>
  </si>
  <si>
    <t>借　入　金</t>
    <rPh sb="0" eb="1">
      <t>シャク</t>
    </rPh>
    <rPh sb="2" eb="3">
      <t>イ</t>
    </rPh>
    <rPh sb="4" eb="5">
      <t>キン</t>
    </rPh>
    <phoneticPr fontId="2"/>
  </si>
  <si>
    <t>（単位：千円、％）</t>
    <rPh sb="1" eb="3">
      <t>タンイ</t>
    </rPh>
    <rPh sb="4" eb="6">
      <t>センエン</t>
    </rPh>
    <phoneticPr fontId="2"/>
  </si>
  <si>
    <t>資金名</t>
    <rPh sb="0" eb="2">
      <t>シキン</t>
    </rPh>
    <rPh sb="2" eb="3">
      <t>メイ</t>
    </rPh>
    <phoneticPr fontId="2"/>
  </si>
  <si>
    <t>借入先</t>
    <rPh sb="0" eb="2">
      <t>カリイレ</t>
    </rPh>
    <rPh sb="2" eb="3">
      <t>サキ</t>
    </rPh>
    <phoneticPr fontId="2"/>
  </si>
  <si>
    <t>資金使途</t>
    <rPh sb="0" eb="2">
      <t>シキン</t>
    </rPh>
    <rPh sb="2" eb="3">
      <t>ツカ</t>
    </rPh>
    <rPh sb="3" eb="4">
      <t>ヨウト</t>
    </rPh>
    <phoneticPr fontId="2"/>
  </si>
  <si>
    <t>借入利率（％）</t>
    <rPh sb="0" eb="2">
      <t>カリイレ</t>
    </rPh>
    <rPh sb="2" eb="4">
      <t>リリツ</t>
    </rPh>
    <phoneticPr fontId="2"/>
  </si>
  <si>
    <t>当初借入額</t>
    <rPh sb="0" eb="2">
      <t>トウショ</t>
    </rPh>
    <rPh sb="2" eb="4">
      <t>カリイレ</t>
    </rPh>
    <rPh sb="4" eb="5">
      <t>ガク</t>
    </rPh>
    <phoneticPr fontId="2"/>
  </si>
  <si>
    <t>借入年月</t>
    <rPh sb="0" eb="2">
      <t>カリイレ</t>
    </rPh>
    <rPh sb="2" eb="4">
      <t>ネンゲツ</t>
    </rPh>
    <phoneticPr fontId="2"/>
  </si>
  <si>
    <t>償還期限</t>
    <rPh sb="0" eb="2">
      <t>ショウカン</t>
    </rPh>
    <rPh sb="2" eb="4">
      <t>キゲン</t>
    </rPh>
    <phoneticPr fontId="2"/>
  </si>
  <si>
    <t>現在残高</t>
    <rPh sb="0" eb="2">
      <t>ゲンザイ</t>
    </rPh>
    <rPh sb="2" eb="4">
      <t>ザンダカ</t>
    </rPh>
    <phoneticPr fontId="2"/>
  </si>
  <si>
    <t>うち延滞額</t>
    <rPh sb="2" eb="4">
      <t>エンタイ</t>
    </rPh>
    <rPh sb="4" eb="5">
      <t>ガク</t>
    </rPh>
    <phoneticPr fontId="2"/>
  </si>
  <si>
    <t>償　還　計　画</t>
    <rPh sb="0" eb="1">
      <t>ツグナ</t>
    </rPh>
    <rPh sb="2" eb="3">
      <t>メグ</t>
    </rPh>
    <rPh sb="4" eb="5">
      <t>ケイ</t>
    </rPh>
    <rPh sb="6" eb="7">
      <t>ガ</t>
    </rPh>
    <phoneticPr fontId="2"/>
  </si>
  <si>
    <t>担保・保証</t>
    <rPh sb="0" eb="2">
      <t>タンポ</t>
    </rPh>
    <rPh sb="3" eb="5">
      <t>ホショウ</t>
    </rPh>
    <phoneticPr fontId="2"/>
  </si>
  <si>
    <t>種類</t>
    <rPh sb="0" eb="2">
      <t>シュルイ</t>
    </rPh>
    <phoneticPr fontId="2"/>
  </si>
  <si>
    <t>元金</t>
    <rPh sb="0" eb="2">
      <t>ガンキン</t>
    </rPh>
    <phoneticPr fontId="2"/>
  </si>
  <si>
    <t>担保なし</t>
    <rPh sb="0" eb="2">
      <t>タンポ</t>
    </rPh>
    <phoneticPr fontId="2"/>
  </si>
  <si>
    <t>利息</t>
    <rPh sb="0" eb="2">
      <t>リソク</t>
    </rPh>
    <phoneticPr fontId="2"/>
  </si>
  <si>
    <t>担保あり</t>
    <rPh sb="0" eb="2">
      <t>タンポ</t>
    </rPh>
    <phoneticPr fontId="2"/>
  </si>
  <si>
    <t>※償還計画は、最低今後５年分記入してください｡</t>
    <rPh sb="1" eb="3">
      <t>ショウカン</t>
    </rPh>
    <rPh sb="3" eb="5">
      <t>ケイカク</t>
    </rPh>
    <rPh sb="7" eb="9">
      <t>サイテイ</t>
    </rPh>
    <rPh sb="9" eb="11">
      <t>コンゴ</t>
    </rPh>
    <rPh sb="12" eb="14">
      <t>ネンブン</t>
    </rPh>
    <rPh sb="14" eb="16">
      <t>キニュウ</t>
    </rPh>
    <phoneticPr fontId="2"/>
  </si>
  <si>
    <t>残金</t>
    <rPh sb="0" eb="2">
      <t>ザンキン</t>
    </rPh>
    <phoneticPr fontId="2"/>
  </si>
  <si>
    <t>　</t>
    <phoneticPr fontId="2"/>
  </si>
  <si>
    <t>償還方式</t>
    <rPh sb="0" eb="2">
      <t>ショウカン</t>
    </rPh>
    <rPh sb="2" eb="4">
      <t>ホウシキ</t>
    </rPh>
    <phoneticPr fontId="2"/>
  </si>
  <si>
    <t>【元金均等】</t>
    <phoneticPr fontId="2"/>
  </si>
  <si>
    <t>【元利均等】</t>
    <rPh sb="1" eb="3">
      <t>ガンリ</t>
    </rPh>
    <rPh sb="3" eb="5">
      <t>キントウ</t>
    </rPh>
    <phoneticPr fontId="2"/>
  </si>
  <si>
    <t>【元利金等計算】</t>
  </si>
  <si>
    <t>（返済額合計）</t>
    <rPh sb="4" eb="6">
      <t>ゴウケイ</t>
    </rPh>
    <phoneticPr fontId="2"/>
  </si>
  <si>
    <t>=PMT(利率,期間,借入額)</t>
  </si>
  <si>
    <t>(元金）</t>
  </si>
  <si>
    <t>(利息）</t>
  </si>
  <si>
    <t>【元金（元利均等計算）】</t>
  </si>
  <si>
    <t>条　　　件</t>
    <rPh sb="0" eb="1">
      <t>ジョウ</t>
    </rPh>
    <rPh sb="4" eb="5">
      <t>ケン</t>
    </rPh>
    <phoneticPr fontId="2"/>
  </si>
  <si>
    <t>データ</t>
  </si>
  <si>
    <t>=PPMT(利率,期,期間,借入額)</t>
  </si>
  <si>
    <t>年　　　利</t>
    <phoneticPr fontId="2"/>
  </si>
  <si>
    <t>償還年数</t>
    <rPh sb="0" eb="2">
      <t>ショウカン</t>
    </rPh>
    <rPh sb="2" eb="4">
      <t>ネンスウ</t>
    </rPh>
    <phoneticPr fontId="2"/>
  </si>
  <si>
    <t>【利息（元金均等計算）】</t>
    <rPh sb="1" eb="3">
      <t>リソク</t>
    </rPh>
    <rPh sb="5" eb="6">
      <t>キン</t>
    </rPh>
    <phoneticPr fontId="2"/>
  </si>
  <si>
    <t>借 入 額</t>
    <phoneticPr fontId="2"/>
  </si>
  <si>
    <t>=ISPMT(利率,期,期間,借入額)</t>
    <phoneticPr fontId="2"/>
  </si>
  <si>
    <t>償還回数</t>
    <rPh sb="0" eb="2">
      <t>ショウカン</t>
    </rPh>
    <rPh sb="2" eb="4">
      <t>カイスウ</t>
    </rPh>
    <phoneticPr fontId="2"/>
  </si>
  <si>
    <t>棟</t>
    <rPh sb="0" eb="1">
      <t>ムネ</t>
    </rPh>
    <phoneticPr fontId="2"/>
  </si>
  <si>
    <t xml:space="preserve"> </t>
    <phoneticPr fontId="2"/>
  </si>
  <si>
    <t xml:space="preserve"> </t>
    <phoneticPr fontId="2"/>
  </si>
  <si>
    <t>その他(青年就農給付金等）</t>
    <rPh sb="2" eb="3">
      <t>タ</t>
    </rPh>
    <rPh sb="4" eb="6">
      <t>セイネン</t>
    </rPh>
    <rPh sb="6" eb="8">
      <t>シュウノウ</t>
    </rPh>
    <rPh sb="8" eb="11">
      <t>キュウフキン</t>
    </rPh>
    <rPh sb="11" eb="12">
      <t>トウ</t>
    </rPh>
    <phoneticPr fontId="2"/>
  </si>
  <si>
    <t>目標(資金計画)</t>
    <rPh sb="3" eb="5">
      <t>シキン</t>
    </rPh>
    <rPh sb="5" eb="7">
      <t>ケイカク</t>
    </rPh>
    <phoneticPr fontId="7"/>
  </si>
  <si>
    <t>〔</t>
    <phoneticPr fontId="7"/>
  </si>
  <si>
    <t>〕</t>
    <phoneticPr fontId="7"/>
  </si>
  <si>
    <t>(資金計画4年目)</t>
    <rPh sb="1" eb="3">
      <t>シキン</t>
    </rPh>
    <rPh sb="3" eb="5">
      <t>ケイカク</t>
    </rPh>
    <rPh sb="6" eb="8">
      <t>ネンメ</t>
    </rPh>
    <phoneticPr fontId="7"/>
  </si>
  <si>
    <t>計　画
６年目</t>
    <rPh sb="0" eb="1">
      <t>ケイ</t>
    </rPh>
    <rPh sb="2" eb="3">
      <t>ガ</t>
    </rPh>
    <rPh sb="5" eb="7">
      <t>ネンメ</t>
    </rPh>
    <phoneticPr fontId="2"/>
  </si>
  <si>
    <t>計　画
７年目</t>
    <rPh sb="0" eb="1">
      <t>ケイ</t>
    </rPh>
    <rPh sb="2" eb="3">
      <t>ガ</t>
    </rPh>
    <rPh sb="5" eb="7">
      <t>ネンメ</t>
    </rPh>
    <phoneticPr fontId="2"/>
  </si>
  <si>
    <t>経営規模当たり（6年目）</t>
    <rPh sb="0" eb="2">
      <t>ケイエイ</t>
    </rPh>
    <rPh sb="2" eb="4">
      <t>キボ</t>
    </rPh>
    <rPh sb="4" eb="5">
      <t>ア</t>
    </rPh>
    <rPh sb="9" eb="11">
      <t>ネンメ</t>
    </rPh>
    <phoneticPr fontId="2"/>
  </si>
  <si>
    <t>経営規模当たり（7年目）</t>
    <rPh sb="0" eb="2">
      <t>ケイエイ</t>
    </rPh>
    <rPh sb="2" eb="4">
      <t>キボ</t>
    </rPh>
    <rPh sb="4" eb="5">
      <t>ア</t>
    </rPh>
    <rPh sb="9" eb="11">
      <t>ネンメ</t>
    </rPh>
    <phoneticPr fontId="2"/>
  </si>
  <si>
    <t>6年目</t>
    <rPh sb="1" eb="3">
      <t>ネンメ</t>
    </rPh>
    <phoneticPr fontId="2"/>
  </si>
  <si>
    <t>7年目</t>
    <rPh sb="1" eb="3">
      <t>ネンメ</t>
    </rPh>
    <phoneticPr fontId="2"/>
  </si>
  <si>
    <t>青年等就農計画</t>
    <rPh sb="0" eb="2">
      <t>セイネン</t>
    </rPh>
    <rPh sb="2" eb="3">
      <t>トウ</t>
    </rPh>
    <rPh sb="3" eb="5">
      <t>シュウノウ</t>
    </rPh>
    <rPh sb="5" eb="7">
      <t>ケイカク</t>
    </rPh>
    <phoneticPr fontId="2"/>
  </si>
  <si>
    <t>資金計画</t>
    <rPh sb="0" eb="2">
      <t>シキン</t>
    </rPh>
    <rPh sb="2" eb="4">
      <t>ケイカク</t>
    </rPh>
    <phoneticPr fontId="2"/>
  </si>
  <si>
    <t>７年目</t>
    <rPh sb="1" eb="3">
      <t>ネンメ</t>
    </rPh>
    <phoneticPr fontId="2"/>
  </si>
  <si>
    <t>ｃｃ</t>
    <phoneticPr fontId="2"/>
  </si>
  <si>
    <t>条</t>
    <rPh sb="0" eb="1">
      <t>ジョウ</t>
    </rPh>
    <phoneticPr fontId="2"/>
  </si>
  <si>
    <t>２年目</t>
    <rPh sb="1" eb="2">
      <t>ネン</t>
    </rPh>
    <phoneticPr fontId="2"/>
  </si>
  <si>
    <t>３年目</t>
    <rPh sb="1" eb="3">
      <t>ネンメ</t>
    </rPh>
    <phoneticPr fontId="2"/>
  </si>
  <si>
    <t>４年目</t>
    <rPh sb="1" eb="2">
      <t>ネン</t>
    </rPh>
    <phoneticPr fontId="2"/>
  </si>
  <si>
    <t>５年目</t>
    <rPh sb="1" eb="3">
      <t>ネンメ</t>
    </rPh>
    <phoneticPr fontId="2"/>
  </si>
  <si>
    <t>補助金（経営所得安定対策等）</t>
    <rPh sb="0" eb="3">
      <t>ホジョキン</t>
    </rPh>
    <rPh sb="4" eb="6">
      <t>ケイエイ</t>
    </rPh>
    <rPh sb="6" eb="8">
      <t>ショトク</t>
    </rPh>
    <rPh sb="8" eb="10">
      <t>アンテイ</t>
    </rPh>
    <rPh sb="10" eb="13">
      <t>タイサクトウ</t>
    </rPh>
    <phoneticPr fontId="2"/>
  </si>
  <si>
    <t>資金
（5年目）</t>
    <rPh sb="0" eb="2">
      <t>シキン</t>
    </rPh>
    <rPh sb="5" eb="7">
      <t>ネンメ</t>
    </rPh>
    <phoneticPr fontId="2"/>
  </si>
  <si>
    <t>資金
（6年目）</t>
    <rPh sb="0" eb="2">
      <t>シキン</t>
    </rPh>
    <rPh sb="5" eb="7">
      <t>ネンメ</t>
    </rPh>
    <phoneticPr fontId="2"/>
  </si>
  <si>
    <t>５年目</t>
    <rPh sb="1" eb="2">
      <t>ネン</t>
    </rPh>
    <phoneticPr fontId="2"/>
  </si>
  <si>
    <t>６年目</t>
    <rPh sb="1" eb="3">
      <t>ネンメ</t>
    </rPh>
    <phoneticPr fontId="7"/>
  </si>
  <si>
    <t>６年目</t>
    <phoneticPr fontId="7"/>
  </si>
  <si>
    <t>収量（本）</t>
    <rPh sb="0" eb="2">
      <t>シュウリョウ</t>
    </rPh>
    <rPh sb="3" eb="4">
      <t>ホン</t>
    </rPh>
    <phoneticPr fontId="7"/>
  </si>
  <si>
    <t>生産量（本）</t>
    <rPh sb="0" eb="2">
      <t>セ</t>
    </rPh>
    <rPh sb="2" eb="3">
      <t>リョウ</t>
    </rPh>
    <rPh sb="4" eb="5">
      <t>ホン</t>
    </rPh>
    <phoneticPr fontId="2"/>
  </si>
  <si>
    <t>雑収入</t>
    <rPh sb="0" eb="1">
      <t>ザツ</t>
    </rPh>
    <rPh sb="1" eb="3">
      <t>シュウニュウ</t>
    </rPh>
    <phoneticPr fontId="2"/>
  </si>
  <si>
    <t>①</t>
    <phoneticPr fontId="2"/>
  </si>
  <si>
    <t>②</t>
    <phoneticPr fontId="2"/>
  </si>
  <si>
    <t>③</t>
    <phoneticPr fontId="2"/>
  </si>
  <si>
    <t>収量（kg）</t>
    <rPh sb="0" eb="2">
      <t>シュウリョウ</t>
    </rPh>
    <phoneticPr fontId="7"/>
  </si>
  <si>
    <t>a</t>
    <phoneticPr fontId="2"/>
  </si>
  <si>
    <t>a</t>
    <phoneticPr fontId="2"/>
  </si>
  <si>
    <t>a</t>
    <phoneticPr fontId="2"/>
  </si>
  <si>
    <t>労働時間　基礎資料</t>
    <rPh sb="0" eb="2">
      <t>ロウドウ</t>
    </rPh>
    <rPh sb="2" eb="4">
      <t>ジカン</t>
    </rPh>
    <phoneticPr fontId="2"/>
  </si>
  <si>
    <t>年　　月　　日</t>
    <rPh sb="0" eb="1">
      <t>ネン</t>
    </rPh>
    <rPh sb="3" eb="4">
      <t>ガツ</t>
    </rPh>
    <rPh sb="6" eb="7">
      <t>ニチ</t>
    </rPh>
    <phoneticPr fontId="2"/>
  </si>
  <si>
    <t>住所</t>
    <rPh sb="0" eb="2">
      <t>ジュウショ</t>
    </rPh>
    <phoneticPr fontId="2"/>
  </si>
  <si>
    <t>農業次世代人材投資資金(経営開始型)</t>
    <rPh sb="0" eb="2">
      <t>ノウギョウ</t>
    </rPh>
    <rPh sb="2" eb="5">
      <t>ジセダイ</t>
    </rPh>
    <rPh sb="5" eb="7">
      <t>ジンザイ</t>
    </rPh>
    <rPh sb="7" eb="9">
      <t>トウシ</t>
    </rPh>
    <rPh sb="9" eb="11">
      <t>シキン</t>
    </rPh>
    <rPh sb="12" eb="14">
      <t>ケイエイ</t>
    </rPh>
    <rPh sb="14" eb="16">
      <t>カイシ</t>
    </rPh>
    <rPh sb="16" eb="17">
      <t>ガタ</t>
    </rPh>
    <phoneticPr fontId="2"/>
  </si>
  <si>
    <t>収　入　計　①（投資資金を除く）</t>
    <rPh sb="0" eb="1">
      <t>オサム</t>
    </rPh>
    <rPh sb="2" eb="3">
      <t>イリ</t>
    </rPh>
    <rPh sb="4" eb="5">
      <t>ケイ</t>
    </rPh>
    <rPh sb="8" eb="10">
      <t>トウシ</t>
    </rPh>
    <rPh sb="10" eb="12">
      <t>シキン</t>
    </rPh>
    <phoneticPr fontId="2"/>
  </si>
  <si>
    <t>計　画
1年目(R  )</t>
    <rPh sb="0" eb="1">
      <t>ケイ</t>
    </rPh>
    <rPh sb="2" eb="3">
      <t>ガ</t>
    </rPh>
    <rPh sb="5" eb="7">
      <t>ネンメ</t>
    </rPh>
    <phoneticPr fontId="2"/>
  </si>
  <si>
    <t>令和</t>
    <rPh sb="0" eb="2">
      <t>レイワ</t>
    </rPh>
    <phoneticPr fontId="2"/>
  </si>
  <si>
    <r>
      <t>本件機械・施設の賃借期間は、令和</t>
    </r>
    <r>
      <rPr>
        <u/>
        <sz val="11"/>
        <rFont val="ＭＳ Ｐゴシック"/>
        <family val="3"/>
        <charset val="128"/>
      </rPr>
      <t>　　　</t>
    </r>
    <r>
      <rPr>
        <sz val="11"/>
        <rFont val="ＭＳ Ｐゴシック"/>
        <family val="3"/>
        <charset val="128"/>
      </rPr>
      <t>年</t>
    </r>
    <r>
      <rPr>
        <u/>
        <sz val="11"/>
        <rFont val="ＭＳ Ｐゴシック"/>
        <family val="3"/>
        <charset val="128"/>
      </rPr>
      <t>　　　</t>
    </r>
    <r>
      <rPr>
        <sz val="11"/>
        <rFont val="ＭＳ Ｐゴシック"/>
        <family val="3"/>
        <charset val="128"/>
      </rPr>
      <t>月</t>
    </r>
    <r>
      <rPr>
        <u/>
        <sz val="11"/>
        <rFont val="ＭＳ Ｐゴシック"/>
        <family val="3"/>
        <charset val="128"/>
      </rPr>
      <t>　　　</t>
    </r>
    <r>
      <rPr>
        <sz val="11"/>
        <rFont val="ＭＳ Ｐゴシック"/>
        <family val="3"/>
        <charset val="128"/>
      </rPr>
      <t>日から</t>
    </r>
    <r>
      <rPr>
        <u/>
        <sz val="11"/>
        <rFont val="ＭＳ Ｐゴシック"/>
        <family val="3"/>
        <charset val="128"/>
      </rPr>
      <t>　　　</t>
    </r>
    <r>
      <rPr>
        <sz val="11"/>
        <rFont val="ＭＳ Ｐゴシック"/>
        <family val="3"/>
        <charset val="128"/>
      </rPr>
      <t>年間とする。ただし、</t>
    </r>
    <rPh sb="0" eb="1">
      <t>ホン</t>
    </rPh>
    <rPh sb="1" eb="2">
      <t>ケン</t>
    </rPh>
    <rPh sb="2" eb="4">
      <t>キカイ</t>
    </rPh>
    <rPh sb="5" eb="7">
      <t>シセツ</t>
    </rPh>
    <rPh sb="8" eb="10">
      <t>チンシャク</t>
    </rPh>
    <rPh sb="10" eb="12">
      <t>キカン</t>
    </rPh>
    <rPh sb="14" eb="16">
      <t>レイワ</t>
    </rPh>
    <rPh sb="19" eb="20">
      <t>ネン</t>
    </rPh>
    <rPh sb="23" eb="24">
      <t>ガツ</t>
    </rPh>
    <rPh sb="27" eb="28">
      <t>ニチ</t>
    </rPh>
    <rPh sb="33" eb="34">
      <t>ネン</t>
    </rPh>
    <rPh sb="34" eb="35">
      <t>カン</t>
    </rPh>
    <phoneticPr fontId="2"/>
  </si>
  <si>
    <t>１年目（　年）</t>
    <rPh sb="1" eb="3">
      <t>ネンメ</t>
    </rPh>
    <rPh sb="5" eb="6">
      <t>ネン</t>
    </rPh>
    <phoneticPr fontId="2"/>
  </si>
  <si>
    <t>令和　年　月　日現在</t>
    <rPh sb="0" eb="2">
      <t>レイワ</t>
    </rPh>
    <rPh sb="3" eb="4">
      <t>ネン</t>
    </rPh>
    <rPh sb="5" eb="6">
      <t>ツキ</t>
    </rPh>
    <rPh sb="7" eb="8">
      <t>ヒ</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</si>
</sst>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0_ "/>
    <numFmt numFmtId="177" formatCode="#,##0.0_ "/>
    <numFmt numFmtId="178" formatCode="0&quot;人&quot;"/>
    <numFmt numFmtId="179" formatCode="0.0&quot;a&quot;"/>
    <numFmt numFmtId="180" formatCode="0.0&quot;時間&quot;"/>
    <numFmt numFmtId="181" formatCode="#,##0&quot;円&quot;"/>
    <numFmt numFmtId="182" formatCode="#,##0_ ;[Red]\-#,##0\ "/>
    <numFmt numFmtId="183" formatCode="0&quot;時間&quot;"/>
    <numFmt numFmtId="184" formatCode="&quot;H&quot;0"/>
    <numFmt numFmtId="185" formatCode="#,##0&quot;円/時間&quot;"/>
    <numFmt numFmtId="186" formatCode="#,##0&quot;時間&quot;"/>
    <numFmt numFmtId="187" formatCode="#,##0&quot;ａ&quot;"/>
    <numFmt numFmtId="188" formatCode="&quot;H&quot;0&quot;年&quot;"/>
    <numFmt numFmtId="189" formatCode="#,##0&quot;日&quot;"/>
    <numFmt numFmtId="190" formatCode="#,##0_);[Red]\(#,##0\)"/>
    <numFmt numFmtId="191" formatCode="0.000&quot;％&quot;"/>
    <numFmt numFmtId="192" formatCode="0.000"/>
    <numFmt numFmtId="193" formatCode="&quot;H&quot;0&quot;年度&quot;"/>
    <numFmt numFmtId="194" formatCode="&quot;Ｈ&quot;0&quot;年&quot;"/>
    <numFmt numFmtId="195" formatCode="0&quot;年&quot;"/>
    <numFmt numFmtId="196" formatCode="0&quot;回目&quot;"/>
    <numFmt numFmtId="197" formatCode="\\#,##0;[Red]&quot;\-&quot;#,##0"/>
    <numFmt numFmtId="198" formatCode="0.0%"/>
    <numFmt numFmtId="199" formatCode="0.0_ "/>
    <numFmt numFmtId="200" formatCode="0.00_ "/>
    <numFmt numFmtId="201" formatCode="#,##0.00_);[Red]\(#,##0.00\)"/>
    <numFmt numFmtId="202" formatCode="#,##0.0_);[Red]\(#,##0.0\)"/>
    <numFmt numFmtId="203" formatCode="&quot;Ｒ&quot;0&quot;年&quot;"/>
    <numFmt numFmtId="204" formatCode="&quot;R&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8"/>
      <name val="ＭＳ 明朝"/>
      <family val="1"/>
      <charset val="128"/>
    </font>
    <font>
      <sz val="10"/>
      <name val="ＭＳ 明朝"/>
      <family val="1"/>
      <charset val="128"/>
    </font>
    <font>
      <sz val="6"/>
      <name val="ＭＳ 明朝"/>
      <family val="1"/>
      <charset val="128"/>
    </font>
    <font>
      <sz val="12"/>
      <name val="ＭＳ Ｐ明朝"/>
      <family val="1"/>
      <charset val="128"/>
    </font>
    <font>
      <sz val="11"/>
      <name val="ＭＳ Ｐ明朝"/>
      <family val="1"/>
      <charset val="128"/>
    </font>
    <font>
      <sz val="10"/>
      <name val="ＭＳ Ｐ明朝"/>
      <family val="1"/>
      <charset val="128"/>
    </font>
    <font>
      <sz val="11"/>
      <color indexed="62"/>
      <name val="ＭＳ Ｐ明朝"/>
      <family val="1"/>
      <charset val="128"/>
    </font>
    <font>
      <sz val="12"/>
      <name val="ＭＳ Ｐゴシック"/>
      <family val="3"/>
      <charset val="128"/>
    </font>
    <font>
      <sz val="9"/>
      <color indexed="81"/>
      <name val="ＭＳ Ｐゴシック"/>
      <family val="3"/>
      <charset val="128"/>
    </font>
    <font>
      <sz val="16"/>
      <name val="ＭＳ Ｐゴシック"/>
      <family val="3"/>
      <charset val="128"/>
    </font>
    <font>
      <b/>
      <sz val="9"/>
      <color indexed="81"/>
      <name val="ＭＳ Ｐゴシック"/>
      <family val="3"/>
      <charset val="128"/>
    </font>
    <font>
      <sz val="10"/>
      <name val="ＭＳ Ｐゴシック"/>
      <family val="3"/>
      <charset val="128"/>
    </font>
    <font>
      <sz val="18"/>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sz val="16"/>
      <name val="HGS創英角ﾎﾟｯﾌﾟ体"/>
      <family val="3"/>
      <charset val="128"/>
    </font>
    <font>
      <sz val="9"/>
      <name val="ＭＳ 明朝"/>
      <family val="1"/>
      <charset val="128"/>
    </font>
  </fonts>
  <fills count="14">
    <fill>
      <patternFill patternType="none"/>
    </fill>
    <fill>
      <patternFill patternType="gray125"/>
    </fill>
    <fill>
      <patternFill patternType="solid">
        <fgColor indexed="45"/>
        <bgColor indexed="29"/>
      </patternFill>
    </fill>
    <fill>
      <patternFill patternType="solid">
        <fgColor indexed="47"/>
        <bgColor indexed="22"/>
      </patternFill>
    </fill>
    <fill>
      <patternFill patternType="solid">
        <fgColor indexed="43"/>
        <bgColor indexed="26"/>
      </patternFill>
    </fill>
    <fill>
      <patternFill patternType="solid">
        <fgColor indexed="22"/>
        <bgColor indexed="31"/>
      </patternFill>
    </fill>
    <fill>
      <patternFill patternType="solid">
        <fgColor indexed="42"/>
        <bgColor indexed="27"/>
      </patternFill>
    </fill>
    <fill>
      <patternFill patternType="solid">
        <fgColor indexed="27"/>
        <bgColor indexed="41"/>
      </patternFill>
    </fill>
    <fill>
      <patternFill patternType="solid">
        <fgColor theme="8" tint="0.79998168889431442"/>
        <bgColor indexed="64"/>
      </patternFill>
    </fill>
    <fill>
      <patternFill patternType="solid">
        <fgColor theme="5" tint="0.59996337778862885"/>
        <bgColor indexed="64"/>
      </patternFill>
    </fill>
    <fill>
      <patternFill patternType="solid">
        <fgColor indexed="42"/>
        <bgColor indexed="64"/>
      </patternFill>
    </fill>
    <fill>
      <patternFill patternType="solid">
        <fgColor theme="9" tint="0.79998168889431442"/>
        <bgColor indexed="64"/>
      </patternFill>
    </fill>
    <fill>
      <patternFill patternType="solid">
        <fgColor theme="8" tint="0.59996337778862885"/>
        <bgColor indexed="64"/>
      </patternFill>
    </fill>
    <fill>
      <patternFill patternType="solid">
        <fgColor rgb="FFA9F3F7"/>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hair">
        <color indexed="8"/>
      </bottom>
      <diagonal/>
    </border>
    <border>
      <left/>
      <right style="thin">
        <color indexed="8"/>
      </right>
      <top/>
      <bottom style="thin">
        <color indexed="8"/>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8"/>
      </right>
      <top/>
      <bottom style="hair">
        <color indexed="8"/>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8"/>
      </left>
      <right style="thin">
        <color indexed="8"/>
      </right>
      <top style="hair">
        <color indexed="8"/>
      </top>
      <bottom style="thin">
        <color indexed="8"/>
      </bottom>
      <diagonal/>
    </border>
    <border>
      <left style="double">
        <color indexed="64"/>
      </left>
      <right style="thin">
        <color indexed="64"/>
      </right>
      <top style="double">
        <color indexed="64"/>
      </top>
      <bottom style="double">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64"/>
      </left>
      <right style="medium">
        <color indexed="64"/>
      </right>
      <top/>
      <bottom style="double">
        <color indexed="64"/>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bottom style="thin">
        <color auto="1"/>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auto="1"/>
      </bottom>
      <diagonal/>
    </border>
    <border>
      <left style="thin">
        <color indexed="64"/>
      </left>
      <right style="thin">
        <color indexed="64"/>
      </right>
      <top/>
      <bottom style="dotted">
        <color indexed="64"/>
      </bottom>
      <diagonal/>
    </border>
    <border>
      <left style="medium">
        <color indexed="64"/>
      </left>
      <right/>
      <top/>
      <bottom style="medium">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auto="1"/>
      </bottom>
      <diagonal/>
    </border>
    <border>
      <left/>
      <right style="thin">
        <color indexed="64"/>
      </right>
      <top/>
      <bottom style="thin">
        <color indexed="64"/>
      </bottom>
      <diagonal/>
    </border>
  </borders>
  <cellStyleXfs count="5">
    <xf numFmtId="0" fontId="0" fillId="0" borderId="0">
      <alignment vertical="center"/>
    </xf>
    <xf numFmtId="38" fontId="6" fillId="0" borderId="0" applyFill="0" applyBorder="0" applyProtection="0">
      <alignment vertical="center"/>
    </xf>
    <xf numFmtId="0" fontId="1" fillId="0" borderId="0"/>
    <xf numFmtId="0" fontId="1" fillId="0" borderId="0"/>
    <xf numFmtId="38" fontId="1" fillId="0" borderId="0" applyFont="0" applyFill="0" applyBorder="0" applyAlignment="0" applyProtection="0"/>
  </cellStyleXfs>
  <cellXfs count="77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lignment vertical="center"/>
    </xf>
    <xf numFmtId="0" fontId="5" fillId="0" borderId="5" xfId="0" applyFont="1" applyBorder="1" applyAlignment="1">
      <alignment horizontal="center" vertical="center"/>
    </xf>
    <xf numFmtId="0" fontId="3" fillId="0" borderId="5" xfId="0" applyFont="1" applyBorder="1" applyAlignment="1">
      <alignment horizontal="right" vertical="center"/>
    </xf>
    <xf numFmtId="0" fontId="9" fillId="0" borderId="0" xfId="2" applyFont="1"/>
    <xf numFmtId="38" fontId="9" fillId="0" borderId="0" xfId="1" applyFont="1" applyFill="1" applyBorder="1" applyAlignment="1" applyProtection="1"/>
    <xf numFmtId="38" fontId="10" fillId="0" borderId="0" xfId="1" applyFont="1" applyFill="1" applyBorder="1" applyAlignment="1" applyProtection="1"/>
    <xf numFmtId="38" fontId="9" fillId="2" borderId="6" xfId="1" applyFont="1" applyFill="1" applyBorder="1" applyAlignment="1" applyProtection="1">
      <alignment horizontal="center"/>
      <protection locked="0"/>
    </xf>
    <xf numFmtId="38" fontId="9" fillId="3" borderId="6" xfId="1" applyFont="1" applyFill="1" applyBorder="1" applyAlignment="1" applyProtection="1">
      <alignment horizontal="center"/>
      <protection locked="0"/>
    </xf>
    <xf numFmtId="38" fontId="10" fillId="3" borderId="6" xfId="1" applyFont="1" applyFill="1" applyBorder="1" applyAlignment="1" applyProtection="1">
      <alignment horizontal="center"/>
      <protection locked="0"/>
    </xf>
    <xf numFmtId="0" fontId="9" fillId="0" borderId="6" xfId="2" applyFont="1" applyBorder="1"/>
    <xf numFmtId="38" fontId="9" fillId="0" borderId="6" xfId="1" applyFont="1" applyFill="1" applyBorder="1" applyAlignment="1" applyProtection="1">
      <protection locked="0"/>
    </xf>
    <xf numFmtId="0" fontId="9" fillId="4" borderId="6" xfId="2" applyFont="1" applyFill="1" applyBorder="1"/>
    <xf numFmtId="38" fontId="9" fillId="4" borderId="6" xfId="1" applyFont="1" applyFill="1" applyBorder="1" applyAlignment="1" applyProtection="1"/>
    <xf numFmtId="0" fontId="9" fillId="5" borderId="6" xfId="2" applyFont="1" applyFill="1" applyBorder="1"/>
    <xf numFmtId="38" fontId="9" fillId="5" borderId="6" xfId="1" applyFont="1" applyFill="1" applyBorder="1" applyAlignment="1" applyProtection="1">
      <protection locked="0"/>
    </xf>
    <xf numFmtId="0" fontId="9" fillId="6" borderId="6" xfId="2" applyFont="1" applyFill="1" applyBorder="1"/>
    <xf numFmtId="0" fontId="9" fillId="6" borderId="6" xfId="2" applyFont="1" applyFill="1" applyBorder="1" applyAlignment="1">
      <alignment horizontal="center"/>
    </xf>
    <xf numFmtId="38" fontId="9" fillId="6" borderId="6" xfId="1" applyFont="1" applyFill="1" applyBorder="1" applyAlignment="1" applyProtection="1"/>
    <xf numFmtId="0" fontId="9" fillId="0" borderId="8" xfId="2" applyFont="1" applyBorder="1"/>
    <xf numFmtId="38" fontId="9" fillId="0" borderId="8" xfId="1" applyFont="1" applyFill="1" applyBorder="1" applyAlignment="1" applyProtection="1">
      <protection locked="0"/>
    </xf>
    <xf numFmtId="0" fontId="9" fillId="0" borderId="9" xfId="2" applyFont="1" applyBorder="1"/>
    <xf numFmtId="38" fontId="9" fillId="0" borderId="9" xfId="1" applyFont="1" applyFill="1" applyBorder="1" applyAlignment="1" applyProtection="1">
      <protection locked="0"/>
    </xf>
    <xf numFmtId="38" fontId="9" fillId="0" borderId="10" xfId="1" applyFont="1" applyFill="1" applyBorder="1" applyAlignment="1" applyProtection="1">
      <protection locked="0"/>
    </xf>
    <xf numFmtId="0" fontId="9" fillId="0" borderId="11" xfId="2" applyFont="1" applyBorder="1"/>
    <xf numFmtId="38" fontId="9" fillId="4" borderId="11" xfId="1" applyFont="1" applyFill="1" applyBorder="1" applyAlignment="1" applyProtection="1">
      <protection locked="0"/>
    </xf>
    <xf numFmtId="0" fontId="9" fillId="0" borderId="12" xfId="2" applyFont="1" applyBorder="1"/>
    <xf numFmtId="38" fontId="9" fillId="0" borderId="12" xfId="1" applyFont="1" applyFill="1" applyBorder="1" applyAlignment="1" applyProtection="1">
      <protection locked="0"/>
    </xf>
    <xf numFmtId="0" fontId="9" fillId="4" borderId="6" xfId="2" applyFont="1" applyFill="1" applyBorder="1" applyAlignment="1">
      <alignment horizontal="center"/>
    </xf>
    <xf numFmtId="0" fontId="9" fillId="7" borderId="6" xfId="2" applyFont="1" applyFill="1" applyBorder="1"/>
    <xf numFmtId="38" fontId="9" fillId="7" borderId="6" xfId="1" applyFont="1" applyFill="1" applyBorder="1" applyAlignment="1" applyProtection="1"/>
    <xf numFmtId="0" fontId="9" fillId="0" borderId="0" xfId="2" applyFont="1" applyAlignment="1">
      <alignment horizontal="right"/>
    </xf>
    <xf numFmtId="0" fontId="9" fillId="0" borderId="6" xfId="2" applyFont="1" applyBorder="1" applyAlignment="1">
      <alignment horizontal="center"/>
    </xf>
    <xf numFmtId="0" fontId="9" fillId="0" borderId="1" xfId="2" applyFont="1" applyBorder="1"/>
    <xf numFmtId="38" fontId="9" fillId="0" borderId="1" xfId="1" applyFont="1" applyFill="1" applyBorder="1" applyAlignment="1" applyProtection="1"/>
    <xf numFmtId="0" fontId="9" fillId="0" borderId="14" xfId="2" applyFont="1" applyBorder="1"/>
    <xf numFmtId="38" fontId="9" fillId="0" borderId="14" xfId="1" applyFont="1" applyFill="1" applyBorder="1" applyAlignment="1" applyProtection="1"/>
    <xf numFmtId="0" fontId="9" fillId="0" borderId="15" xfId="2" applyFont="1" applyBorder="1"/>
    <xf numFmtId="38" fontId="9" fillId="0" borderId="15" xfId="1" applyFont="1" applyFill="1" applyBorder="1" applyAlignment="1" applyProtection="1"/>
    <xf numFmtId="0" fontId="9" fillId="0" borderId="16" xfId="2" applyFont="1" applyBorder="1"/>
    <xf numFmtId="38" fontId="9" fillId="0" borderId="16" xfId="1" applyFont="1" applyFill="1" applyBorder="1" applyAlignment="1" applyProtection="1"/>
    <xf numFmtId="0" fontId="0" fillId="0" borderId="0" xfId="0" applyBorder="1" applyAlignment="1">
      <alignment horizontal="justify" vertical="center"/>
    </xf>
    <xf numFmtId="0" fontId="0" fillId="0" borderId="0" xfId="0" applyBorder="1" applyAlignment="1">
      <alignment horizontal="right" vertical="center"/>
    </xf>
    <xf numFmtId="0" fontId="0" fillId="0" borderId="0" xfId="0" applyBorder="1" applyAlignment="1">
      <alignment horizontal="center" vertical="center"/>
    </xf>
    <xf numFmtId="38" fontId="9" fillId="0" borderId="17" xfId="1" applyFont="1" applyFill="1" applyBorder="1" applyAlignment="1" applyProtection="1">
      <protection locked="0"/>
    </xf>
    <xf numFmtId="38" fontId="9" fillId="4" borderId="6" xfId="1" applyFont="1" applyFill="1" applyBorder="1" applyAlignment="1" applyProtection="1">
      <protection locked="0"/>
    </xf>
    <xf numFmtId="176" fontId="3" fillId="0" borderId="1" xfId="0" applyNumberFormat="1" applyFont="1" applyBorder="1" applyAlignment="1">
      <alignment vertical="center" shrinkToFit="1"/>
    </xf>
    <xf numFmtId="176" fontId="3" fillId="0" borderId="2" xfId="0" applyNumberFormat="1" applyFont="1" applyBorder="1" applyAlignment="1">
      <alignment vertical="center" shrinkToFit="1"/>
    </xf>
    <xf numFmtId="176" fontId="3" fillId="0" borderId="18" xfId="0" applyNumberFormat="1" applyFont="1" applyBorder="1" applyAlignment="1">
      <alignment vertical="center" shrinkToFit="1"/>
    </xf>
    <xf numFmtId="176" fontId="3" fillId="0" borderId="19" xfId="0" applyNumberFormat="1" applyFont="1" applyBorder="1" applyAlignment="1">
      <alignment vertical="center" shrinkToFit="1"/>
    </xf>
    <xf numFmtId="0" fontId="3" fillId="0" borderId="1" xfId="0" applyFont="1" applyBorder="1" applyAlignment="1">
      <alignment vertical="center" shrinkToFit="1"/>
    </xf>
    <xf numFmtId="38" fontId="3" fillId="0" borderId="1" xfId="0" applyNumberFormat="1" applyFont="1" applyBorder="1" applyAlignment="1">
      <alignment vertical="center" shrinkToFit="1"/>
    </xf>
    <xf numFmtId="38"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177" fontId="0" fillId="0" borderId="20" xfId="0" applyNumberFormat="1" applyBorder="1">
      <alignment vertical="center"/>
    </xf>
    <xf numFmtId="177" fontId="0" fillId="0" borderId="21" xfId="0" applyNumberFormat="1" applyBorder="1">
      <alignment vertical="center"/>
    </xf>
    <xf numFmtId="177" fontId="0" fillId="0" borderId="3" xfId="0" applyNumberFormat="1"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177" fontId="0" fillId="0" borderId="26" xfId="0" applyNumberFormat="1" applyBorder="1">
      <alignment vertical="center"/>
    </xf>
    <xf numFmtId="177" fontId="0" fillId="0" borderId="22" xfId="0" applyNumberFormat="1" applyBorder="1">
      <alignment vertical="center"/>
    </xf>
    <xf numFmtId="177" fontId="0" fillId="0" borderId="27" xfId="0" applyNumberFormat="1" applyBorder="1">
      <alignment vertical="center"/>
    </xf>
    <xf numFmtId="177" fontId="0" fillId="0" borderId="23" xfId="0" applyNumberFormat="1" applyBorder="1">
      <alignment vertical="center"/>
    </xf>
    <xf numFmtId="177" fontId="0" fillId="0" borderId="28" xfId="0" applyNumberFormat="1" applyBorder="1">
      <alignment vertical="center"/>
    </xf>
    <xf numFmtId="177" fontId="0" fillId="0" borderId="24" xfId="0" applyNumberFormat="1" applyBorder="1">
      <alignment vertical="center"/>
    </xf>
    <xf numFmtId="0" fontId="0" fillId="0" borderId="30" xfId="0" applyBorder="1">
      <alignment vertical="center"/>
    </xf>
    <xf numFmtId="177" fontId="0" fillId="0" borderId="34" xfId="0" applyNumberFormat="1" applyBorder="1">
      <alignment vertical="center"/>
    </xf>
    <xf numFmtId="177" fontId="0" fillId="0" borderId="35" xfId="0" applyNumberFormat="1" applyBorder="1">
      <alignment vertical="center"/>
    </xf>
    <xf numFmtId="177" fontId="0" fillId="0" borderId="36" xfId="0" applyNumberFormat="1" applyBorder="1">
      <alignment vertical="center"/>
    </xf>
    <xf numFmtId="0" fontId="0" fillId="0" borderId="0" xfId="0" applyAlignment="1">
      <alignment horizontal="center" vertical="center"/>
    </xf>
    <xf numFmtId="0" fontId="0" fillId="0" borderId="1" xfId="0" applyBorder="1" applyAlignment="1">
      <alignment horizontal="center" vertical="center" shrinkToFit="1"/>
    </xf>
    <xf numFmtId="0" fontId="0" fillId="0" borderId="39" xfId="0" applyBorder="1" applyAlignment="1">
      <alignment horizontal="center" vertical="center" shrinkToFit="1"/>
    </xf>
    <xf numFmtId="181" fontId="0" fillId="0" borderId="0" xfId="0" applyNumberFormat="1">
      <alignment vertical="center"/>
    </xf>
    <xf numFmtId="0" fontId="0" fillId="0" borderId="0" xfId="0" applyAlignment="1">
      <alignment vertical="center" shrinkToFit="1"/>
    </xf>
    <xf numFmtId="176" fontId="3" fillId="0" borderId="20" xfId="0" applyNumberFormat="1" applyFont="1" applyBorder="1" applyAlignment="1">
      <alignment vertical="center" shrinkToFit="1"/>
    </xf>
    <xf numFmtId="38" fontId="9" fillId="0" borderId="42" xfId="1" applyFont="1" applyFill="1" applyBorder="1" applyAlignment="1" applyProtection="1">
      <protection locked="0"/>
    </xf>
    <xf numFmtId="177" fontId="0" fillId="0" borderId="0" xfId="0" applyNumberFormat="1" applyAlignment="1">
      <alignment vertical="center" shrinkToFit="1"/>
    </xf>
    <xf numFmtId="181" fontId="9" fillId="0" borderId="0" xfId="2" applyNumberFormat="1" applyFont="1"/>
    <xf numFmtId="183" fontId="0" fillId="0" borderId="0" xfId="0" applyNumberFormat="1" applyAlignment="1">
      <alignment horizontal="center" vertical="center" shrinkToFit="1"/>
    </xf>
    <xf numFmtId="0" fontId="14" fillId="0" borderId="0" xfId="0" applyFont="1">
      <alignment vertical="center"/>
    </xf>
    <xf numFmtId="0" fontId="0" fillId="0" borderId="3" xfId="0" applyBorder="1" applyAlignment="1">
      <alignment horizontal="center" vertical="center"/>
    </xf>
    <xf numFmtId="0" fontId="0" fillId="0" borderId="35" xfId="0" applyBorder="1">
      <alignment vertical="center"/>
    </xf>
    <xf numFmtId="0" fontId="0" fillId="0" borderId="78" xfId="0" applyBorder="1" applyAlignment="1">
      <alignment horizontal="left" vertical="center"/>
    </xf>
    <xf numFmtId="0" fontId="0" fillId="0" borderId="1" xfId="0" applyBorder="1" applyAlignment="1">
      <alignment horizontal="center" vertical="center"/>
    </xf>
    <xf numFmtId="0" fontId="0" fillId="0" borderId="79" xfId="0" applyBorder="1">
      <alignment vertical="center"/>
    </xf>
    <xf numFmtId="0" fontId="0" fillId="0" borderId="80" xfId="0" applyBorder="1" applyAlignment="1">
      <alignment horizontal="left" vertical="center"/>
    </xf>
    <xf numFmtId="181" fontId="0" fillId="0" borderId="1" xfId="0" applyNumberFormat="1" applyBorder="1">
      <alignment vertical="center"/>
    </xf>
    <xf numFmtId="0" fontId="0" fillId="0" borderId="1"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181" fontId="0" fillId="0" borderId="82" xfId="0" applyNumberFormat="1" applyBorder="1">
      <alignment vertical="center"/>
    </xf>
    <xf numFmtId="177" fontId="0" fillId="0" borderId="29" xfId="0" applyNumberFormat="1" applyBorder="1" applyAlignment="1">
      <alignment vertical="center" shrinkToFit="1"/>
    </xf>
    <xf numFmtId="177" fontId="0" fillId="0" borderId="30" xfId="0" applyNumberFormat="1" applyBorder="1" applyAlignment="1">
      <alignment vertical="center" shrinkToFit="1"/>
    </xf>
    <xf numFmtId="177" fontId="0" fillId="0" borderId="37" xfId="0" applyNumberFormat="1" applyBorder="1" applyAlignment="1">
      <alignment vertical="center" shrinkToFit="1"/>
    </xf>
    <xf numFmtId="177" fontId="0" fillId="0" borderId="31" xfId="0" applyNumberFormat="1" applyBorder="1" applyAlignment="1">
      <alignment vertical="center" shrinkToFit="1"/>
    </xf>
    <xf numFmtId="0" fontId="0" fillId="0" borderId="86" xfId="0" applyBorder="1" applyAlignment="1">
      <alignment horizontal="center" vertical="center" shrinkToFit="1"/>
    </xf>
    <xf numFmtId="0" fontId="0" fillId="0" borderId="80" xfId="0" applyBorder="1" applyAlignment="1">
      <alignment horizontal="center" vertical="center" shrinkToFit="1"/>
    </xf>
    <xf numFmtId="0" fontId="0" fillId="0" borderId="26" xfId="0" applyBorder="1" applyAlignment="1">
      <alignment vertical="center" shrinkToFit="1"/>
    </xf>
    <xf numFmtId="0" fontId="0" fillId="0" borderId="0" xfId="0" applyAlignment="1">
      <alignment vertical="center" shrinkToFit="1"/>
    </xf>
    <xf numFmtId="0" fontId="0" fillId="0" borderId="38" xfId="0" applyBorder="1" applyAlignment="1">
      <alignment horizontal="center" vertical="center" shrinkToFit="1"/>
    </xf>
    <xf numFmtId="0" fontId="0" fillId="0" borderId="83"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5" xfId="0" applyBorder="1" applyAlignment="1">
      <alignment horizontal="center" vertical="center"/>
    </xf>
    <xf numFmtId="184" fontId="0" fillId="0" borderId="35" xfId="0" applyNumberFormat="1" applyBorder="1" applyAlignment="1">
      <alignment vertical="center"/>
    </xf>
    <xf numFmtId="184" fontId="0" fillId="0" borderId="39" xfId="0" applyNumberFormat="1" applyBorder="1" applyAlignment="1">
      <alignment vertical="center"/>
    </xf>
    <xf numFmtId="184" fontId="0" fillId="0" borderId="36" xfId="0" applyNumberFormat="1" applyBorder="1" applyAlignment="1">
      <alignment vertical="center"/>
    </xf>
    <xf numFmtId="0" fontId="0" fillId="0" borderId="63" xfId="0" applyBorder="1">
      <alignment vertical="center"/>
    </xf>
    <xf numFmtId="0" fontId="0" fillId="0" borderId="95" xfId="0" applyBorder="1" applyAlignment="1">
      <alignment horizontal="center" vertical="center" shrinkToFit="1"/>
    </xf>
    <xf numFmtId="0" fontId="0" fillId="0" borderId="92" xfId="0" applyBorder="1" applyAlignment="1">
      <alignment horizontal="center" vertical="center"/>
    </xf>
    <xf numFmtId="0" fontId="0" fillId="0" borderId="92" xfId="0" applyBorder="1" applyAlignment="1">
      <alignment horizontal="center" vertical="center" shrinkToFit="1"/>
    </xf>
    <xf numFmtId="0" fontId="0" fillId="0" borderId="38" xfId="0" applyBorder="1" applyAlignment="1">
      <alignment horizontal="center" vertical="center"/>
    </xf>
    <xf numFmtId="0" fontId="0" fillId="0" borderId="21" xfId="0" applyBorder="1" applyAlignment="1">
      <alignment horizontal="center" vertical="center"/>
    </xf>
    <xf numFmtId="183" fontId="0" fillId="0" borderId="21" xfId="0" applyNumberFormat="1" applyBorder="1" applyAlignment="1">
      <alignment horizontal="center" vertical="center" shrinkToFit="1"/>
    </xf>
    <xf numFmtId="0" fontId="0" fillId="0" borderId="21" xfId="0" applyBorder="1" applyAlignment="1">
      <alignment vertical="center" shrinkToFit="1"/>
    </xf>
    <xf numFmtId="0" fontId="0" fillId="0" borderId="21" xfId="0" applyBorder="1">
      <alignment vertical="center"/>
    </xf>
    <xf numFmtId="177" fontId="0" fillId="0" borderId="96" xfId="0" applyNumberFormat="1" applyBorder="1">
      <alignment vertical="center"/>
    </xf>
    <xf numFmtId="177" fontId="0" fillId="0" borderId="21" xfId="0" applyNumberFormat="1" applyBorder="1" applyAlignment="1">
      <alignment vertical="center" shrinkToFit="1"/>
    </xf>
    <xf numFmtId="177" fontId="0" fillId="0" borderId="97" xfId="0" applyNumberFormat="1" applyBorder="1">
      <alignment vertical="center"/>
    </xf>
    <xf numFmtId="180" fontId="0" fillId="0" borderId="21" xfId="0" applyNumberFormat="1" applyBorder="1" applyAlignment="1">
      <alignment vertical="center" shrinkToFit="1"/>
    </xf>
    <xf numFmtId="181" fontId="0" fillId="0" borderId="21" xfId="0" applyNumberFormat="1" applyBorder="1" applyAlignment="1">
      <alignment vertical="center" shrinkToFit="1"/>
    </xf>
    <xf numFmtId="177" fontId="0" fillId="0" borderId="21" xfId="0" applyNumberFormat="1" applyBorder="1" applyAlignment="1">
      <alignment horizontal="right" vertical="center"/>
    </xf>
    <xf numFmtId="0" fontId="0" fillId="0" borderId="21" xfId="0" applyNumberFormat="1" applyBorder="1" applyAlignment="1">
      <alignment vertical="center" shrinkToFit="1"/>
    </xf>
    <xf numFmtId="0" fontId="0" fillId="0" borderId="98" xfId="0" applyBorder="1" applyAlignment="1">
      <alignment horizontal="center" vertical="center"/>
    </xf>
    <xf numFmtId="177" fontId="0" fillId="0" borderId="98" xfId="0" applyNumberFormat="1" applyBorder="1" applyAlignment="1">
      <alignment vertical="center" shrinkToFit="1"/>
    </xf>
    <xf numFmtId="181" fontId="0" fillId="0" borderId="98" xfId="0" applyNumberFormat="1" applyBorder="1" applyAlignment="1">
      <alignment vertical="center" shrinkToFit="1"/>
    </xf>
    <xf numFmtId="0" fontId="0" fillId="0" borderId="98" xfId="0" applyBorder="1">
      <alignment vertical="center"/>
    </xf>
    <xf numFmtId="0" fontId="0" fillId="0" borderId="73" xfId="0" applyBorder="1">
      <alignment vertical="center"/>
    </xf>
    <xf numFmtId="0" fontId="16" fillId="0" borderId="1" xfId="0" applyFont="1" applyBorder="1">
      <alignment vertical="center"/>
    </xf>
    <xf numFmtId="0" fontId="0" fillId="0" borderId="99" xfId="0" applyBorder="1">
      <alignment vertical="center"/>
    </xf>
    <xf numFmtId="0" fontId="0" fillId="0" borderId="80" xfId="0" applyBorder="1">
      <alignment vertical="center"/>
    </xf>
    <xf numFmtId="0" fontId="0" fillId="0" borderId="91" xfId="0" applyBorder="1">
      <alignment vertical="center"/>
    </xf>
    <xf numFmtId="0" fontId="0" fillId="0" borderId="0" xfId="0" applyBorder="1">
      <alignment vertical="center"/>
    </xf>
    <xf numFmtId="0" fontId="16" fillId="0" borderId="0" xfId="0" applyFont="1" applyBorder="1">
      <alignment vertical="center"/>
    </xf>
    <xf numFmtId="0" fontId="0" fillId="0" borderId="73" xfId="0" applyBorder="1" applyAlignment="1">
      <alignment horizontal="center" vertical="center"/>
    </xf>
    <xf numFmtId="0" fontId="16" fillId="0" borderId="1" xfId="0" applyFont="1" applyBorder="1" applyAlignment="1">
      <alignment horizontal="center" vertical="center"/>
    </xf>
    <xf numFmtId="0" fontId="0" fillId="0" borderId="30" xfId="0" applyBorder="1" applyAlignment="1">
      <alignment horizontal="center" vertical="center"/>
    </xf>
    <xf numFmtId="0" fontId="17" fillId="0" borderId="0" xfId="0" applyFont="1">
      <alignment vertical="center"/>
    </xf>
    <xf numFmtId="0" fontId="0" fillId="0" borderId="0" xfId="0" applyAlignment="1">
      <alignment vertical="center"/>
    </xf>
    <xf numFmtId="0" fontId="0" fillId="0" borderId="0" xfId="0" applyBorder="1" applyAlignment="1">
      <alignment vertical="center"/>
    </xf>
    <xf numFmtId="0" fontId="0" fillId="0" borderId="0" xfId="0" applyFont="1">
      <alignment vertical="center"/>
    </xf>
    <xf numFmtId="0" fontId="0" fillId="0" borderId="39" xfId="0" applyBorder="1" applyAlignment="1">
      <alignment vertical="center" shrinkToFit="1"/>
    </xf>
    <xf numFmtId="0" fontId="0" fillId="0" borderId="0" xfId="0" applyBorder="1" applyAlignment="1">
      <alignment vertical="center" shrinkToFit="1"/>
    </xf>
    <xf numFmtId="181" fontId="0" fillId="0" borderId="0" xfId="0" applyNumberFormat="1" applyBorder="1" applyAlignment="1" applyProtection="1">
      <alignment vertical="center" shrinkToFit="1"/>
      <protection hidden="1"/>
    </xf>
    <xf numFmtId="0" fontId="0" fillId="0" borderId="100" xfId="0" applyBorder="1" applyAlignment="1">
      <alignment vertical="center" shrinkToFit="1"/>
    </xf>
    <xf numFmtId="0" fontId="0" fillId="0" borderId="39" xfId="0" applyBorder="1" applyAlignment="1">
      <alignment vertical="center" shrinkToFit="1"/>
    </xf>
    <xf numFmtId="0" fontId="0" fillId="0" borderId="79" xfId="0" applyBorder="1" applyAlignment="1">
      <alignment horizontal="right" vertical="center" shrinkToFit="1"/>
    </xf>
    <xf numFmtId="0" fontId="0" fillId="0" borderId="100" xfId="0" applyBorder="1" applyAlignment="1">
      <alignment horizontal="right" vertical="center" shrinkToFit="1"/>
    </xf>
    <xf numFmtId="0" fontId="0" fillId="0" borderId="40" xfId="0" applyBorder="1" applyAlignment="1">
      <alignment horizontal="right" vertical="center" shrinkToFit="1"/>
    </xf>
    <xf numFmtId="0" fontId="0" fillId="0" borderId="0" xfId="0" applyBorder="1" applyAlignment="1">
      <alignment horizontal="center"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0" fillId="0" borderId="3" xfId="0" applyBorder="1" applyAlignment="1">
      <alignment horizontal="center" vertical="center" shrinkToFit="1"/>
    </xf>
    <xf numFmtId="0" fontId="0" fillId="0" borderId="65" xfId="0" applyBorder="1" applyAlignment="1">
      <alignment vertical="center" shrinkToFit="1"/>
    </xf>
    <xf numFmtId="0" fontId="0" fillId="0" borderId="68" xfId="0" applyBorder="1" applyAlignment="1">
      <alignment horizontal="right" vertical="center" shrinkToFit="1"/>
    </xf>
    <xf numFmtId="0" fontId="0" fillId="0" borderId="68" xfId="0" applyBorder="1" applyAlignment="1">
      <alignment vertical="center" shrinkToFit="1"/>
    </xf>
    <xf numFmtId="0" fontId="0" fillId="0" borderId="93" xfId="0" applyBorder="1" applyAlignment="1">
      <alignment vertical="center" shrinkToFit="1"/>
    </xf>
    <xf numFmtId="0" fontId="0" fillId="0" borderId="99" xfId="0" applyBorder="1" applyAlignment="1">
      <alignment vertical="center" shrinkToFit="1"/>
    </xf>
    <xf numFmtId="184" fontId="0" fillId="0" borderId="93" xfId="0" applyNumberFormat="1" applyBorder="1" applyAlignment="1">
      <alignment vertical="center"/>
    </xf>
    <xf numFmtId="0" fontId="0" fillId="0" borderId="99" xfId="0" applyBorder="1" applyAlignment="1">
      <alignment horizontal="center" vertical="center"/>
    </xf>
    <xf numFmtId="0" fontId="0" fillId="0" borderId="93" xfId="0" applyBorder="1">
      <alignment vertical="center"/>
    </xf>
    <xf numFmtId="0" fontId="0" fillId="0" borderId="68" xfId="0" applyBorder="1">
      <alignment vertical="center"/>
    </xf>
    <xf numFmtId="0" fontId="0" fillId="0" borderId="99" xfId="0" applyBorder="1" applyAlignment="1">
      <alignment horizontal="left" vertical="center"/>
    </xf>
    <xf numFmtId="0" fontId="0" fillId="0" borderId="29" xfId="0" applyBorder="1" applyAlignment="1">
      <alignment vertical="center" shrinkToFit="1"/>
    </xf>
    <xf numFmtId="0" fontId="0" fillId="0" borderId="106" xfId="0" applyBorder="1" applyAlignment="1">
      <alignment horizontal="right" vertical="center" shrinkToFit="1"/>
    </xf>
    <xf numFmtId="0" fontId="0" fillId="0" borderId="103" xfId="0" applyBorder="1" applyAlignment="1">
      <alignment vertical="center" shrinkToFit="1"/>
    </xf>
    <xf numFmtId="181" fontId="0" fillId="0" borderId="85" xfId="0" applyNumberFormat="1" applyBorder="1">
      <alignment vertical="center"/>
    </xf>
    <xf numFmtId="181" fontId="0" fillId="0" borderId="99" xfId="0" applyNumberFormat="1" applyBorder="1" applyAlignment="1">
      <alignment horizontal="right" vertical="center"/>
    </xf>
    <xf numFmtId="181" fontId="0" fillId="0" borderId="80" xfId="0" applyNumberFormat="1" applyBorder="1" applyAlignment="1">
      <alignment horizontal="right" vertical="center"/>
    </xf>
    <xf numFmtId="181" fontId="0" fillId="0" borderId="92" xfId="0" applyNumberFormat="1" applyBorder="1">
      <alignment vertical="center"/>
    </xf>
    <xf numFmtId="189" fontId="0" fillId="0" borderId="30" xfId="0" applyNumberFormat="1" applyBorder="1" applyAlignment="1">
      <alignment horizontal="center" vertical="center"/>
    </xf>
    <xf numFmtId="186" fontId="16" fillId="0" borderId="73" xfId="0" applyNumberFormat="1" applyFont="1" applyBorder="1" applyAlignment="1">
      <alignment horizontal="center" vertical="center"/>
    </xf>
    <xf numFmtId="0" fontId="0" fillId="0" borderId="78" xfId="0" applyBorder="1">
      <alignment vertical="center"/>
    </xf>
    <xf numFmtId="0" fontId="0" fillId="0" borderId="3" xfId="0" applyBorder="1">
      <alignment vertical="center"/>
    </xf>
    <xf numFmtId="189" fontId="16" fillId="0" borderId="3" xfId="0" applyNumberFormat="1" applyFont="1" applyBorder="1" applyAlignment="1">
      <alignment horizontal="center" vertical="center"/>
    </xf>
    <xf numFmtId="186" fontId="0" fillId="0" borderId="1" xfId="0" applyNumberFormat="1" applyBorder="1" applyAlignment="1">
      <alignment horizontal="center" vertical="center"/>
    </xf>
    <xf numFmtId="190" fontId="0" fillId="0" borderId="35" xfId="0" applyNumberFormat="1" applyBorder="1" applyAlignment="1">
      <alignment horizontal="right" vertical="center" shrinkToFit="1"/>
    </xf>
    <xf numFmtId="176" fontId="3" fillId="0" borderId="97" xfId="0" applyNumberFormat="1" applyFont="1" applyBorder="1" applyAlignment="1">
      <alignment vertical="center" shrinkToFit="1"/>
    </xf>
    <xf numFmtId="0" fontId="3" fillId="0" borderId="1" xfId="0" applyFont="1" applyFill="1" applyBorder="1" applyAlignment="1">
      <alignment horizontal="left" vertical="center" shrinkToFit="1"/>
    </xf>
    <xf numFmtId="0" fontId="3" fillId="8" borderId="3" xfId="0" applyFont="1" applyFill="1" applyBorder="1" applyAlignment="1">
      <alignment horizontal="left" vertical="center"/>
    </xf>
    <xf numFmtId="38" fontId="3" fillId="0" borderId="1" xfId="0" applyNumberFormat="1" applyFont="1" applyBorder="1">
      <alignment vertical="center"/>
    </xf>
    <xf numFmtId="176" fontId="3" fillId="0" borderId="21" xfId="0" applyNumberFormat="1" applyFont="1" applyBorder="1" applyAlignment="1">
      <alignment vertical="center" shrinkToFit="1"/>
    </xf>
    <xf numFmtId="0" fontId="3" fillId="8" borderId="1" xfId="0" applyFont="1" applyFill="1" applyBorder="1" applyAlignment="1">
      <alignment horizontal="center" vertical="center" shrinkToFit="1"/>
    </xf>
    <xf numFmtId="0" fontId="6" fillId="8" borderId="20" xfId="0" applyFont="1" applyFill="1" applyBorder="1" applyAlignment="1">
      <alignment horizontal="center" vertical="center" shrinkToFit="1"/>
    </xf>
    <xf numFmtId="0" fontId="6" fillId="8" borderId="20" xfId="0" applyFont="1" applyFill="1" applyBorder="1" applyAlignment="1">
      <alignment horizontal="center" vertical="center" wrapText="1"/>
    </xf>
    <xf numFmtId="0" fontId="1" fillId="0" borderId="0" xfId="3" applyFont="1" applyAlignment="1">
      <alignment horizontal="center" vertical="center"/>
    </xf>
    <xf numFmtId="0" fontId="1" fillId="0" borderId="0" xfId="3" applyFont="1" applyAlignment="1">
      <alignment vertical="center"/>
    </xf>
    <xf numFmtId="0" fontId="20" fillId="0" borderId="0" xfId="3" applyFont="1" applyAlignment="1">
      <alignment horizontal="left" vertical="center"/>
    </xf>
    <xf numFmtId="0" fontId="1" fillId="0" borderId="0" xfId="3" applyFont="1" applyAlignment="1">
      <alignment horizontal="right" vertical="center"/>
    </xf>
    <xf numFmtId="0" fontId="1" fillId="0" borderId="0" xfId="3" applyFont="1" applyBorder="1" applyAlignment="1">
      <alignment vertical="center" wrapText="1"/>
    </xf>
    <xf numFmtId="0" fontId="1" fillId="0" borderId="0" xfId="3" applyFont="1" applyAlignment="1">
      <alignment vertical="center" wrapText="1"/>
    </xf>
    <xf numFmtId="0" fontId="1" fillId="0" borderId="38" xfId="3" applyFont="1" applyBorder="1" applyAlignment="1">
      <alignment horizontal="center" vertical="center"/>
    </xf>
    <xf numFmtId="191" fontId="1" fillId="0" borderId="1" xfId="3" applyNumberFormat="1" applyFont="1" applyBorder="1" applyAlignment="1">
      <alignment horizontal="right" vertical="center"/>
    </xf>
    <xf numFmtId="38" fontId="1" fillId="0" borderId="1" xfId="4" applyFont="1" applyBorder="1" applyAlignment="1">
      <alignment horizontal="right" vertical="center"/>
    </xf>
    <xf numFmtId="57" fontId="1" fillId="0" borderId="1" xfId="3" applyNumberFormat="1" applyFont="1" applyBorder="1" applyAlignment="1">
      <alignment horizontal="right" vertical="center"/>
    </xf>
    <xf numFmtId="38" fontId="1" fillId="0" borderId="25" xfId="4" applyFont="1" applyBorder="1" applyAlignment="1">
      <alignment horizontal="right" vertical="center"/>
    </xf>
    <xf numFmtId="0" fontId="1" fillId="0" borderId="0" xfId="3" applyFont="1" applyBorder="1" applyAlignment="1">
      <alignment vertical="center"/>
    </xf>
    <xf numFmtId="0" fontId="0" fillId="0" borderId="0" xfId="3" applyFont="1" applyBorder="1" applyAlignment="1">
      <alignment vertical="center"/>
    </xf>
    <xf numFmtId="38" fontId="1" fillId="0" borderId="3" xfId="4" applyFont="1" applyBorder="1" applyAlignment="1">
      <alignment horizontal="right" vertical="center"/>
    </xf>
    <xf numFmtId="57" fontId="1" fillId="0" borderId="3" xfId="3" applyNumberFormat="1" applyFont="1" applyBorder="1" applyAlignment="1">
      <alignment horizontal="right" vertical="center"/>
    </xf>
    <xf numFmtId="38" fontId="1" fillId="0" borderId="24" xfId="4" applyFont="1" applyBorder="1" applyAlignment="1">
      <alignment horizontal="right" vertical="center"/>
    </xf>
    <xf numFmtId="0" fontId="1" fillId="0" borderId="26" xfId="3" applyFont="1" applyBorder="1" applyAlignment="1">
      <alignment horizontal="center" vertical="center"/>
    </xf>
    <xf numFmtId="0" fontId="1" fillId="0" borderId="38" xfId="3" applyFont="1" applyFill="1" applyBorder="1" applyAlignment="1">
      <alignment horizontal="center" vertical="center"/>
    </xf>
    <xf numFmtId="0" fontId="1" fillId="0" borderId="1" xfId="3" applyFont="1" applyFill="1" applyBorder="1" applyAlignment="1">
      <alignment vertical="center" shrinkToFit="1"/>
    </xf>
    <xf numFmtId="38" fontId="1" fillId="0" borderId="1" xfId="4" applyFont="1" applyFill="1" applyBorder="1" applyAlignment="1">
      <alignment horizontal="right" vertical="center"/>
    </xf>
    <xf numFmtId="0" fontId="1" fillId="0" borderId="1" xfId="3" applyFont="1" applyFill="1" applyBorder="1" applyAlignment="1">
      <alignment horizontal="right" vertical="center"/>
    </xf>
    <xf numFmtId="38" fontId="1" fillId="0" borderId="25" xfId="4" applyFont="1" applyFill="1" applyBorder="1" applyAlignment="1">
      <alignment horizontal="right" vertical="center"/>
    </xf>
    <xf numFmtId="0" fontId="1" fillId="0" borderId="29" xfId="3" applyFont="1" applyBorder="1" applyAlignment="1">
      <alignment horizontal="center" vertical="center"/>
    </xf>
    <xf numFmtId="0" fontId="1" fillId="0" borderId="110" xfId="3" applyFont="1" applyBorder="1" applyAlignment="1">
      <alignment vertical="center"/>
    </xf>
    <xf numFmtId="192" fontId="1" fillId="0" borderId="110" xfId="3" applyNumberFormat="1" applyFont="1" applyBorder="1" applyAlignment="1">
      <alignment horizontal="right" vertical="center"/>
    </xf>
    <xf numFmtId="38" fontId="1" fillId="10" borderId="30" xfId="4" applyFont="1" applyFill="1" applyBorder="1" applyAlignment="1">
      <alignment horizontal="right" vertical="center"/>
    </xf>
    <xf numFmtId="0" fontId="1" fillId="0" borderId="110" xfId="3" applyFont="1" applyBorder="1" applyAlignment="1">
      <alignment horizontal="right" vertical="center"/>
    </xf>
    <xf numFmtId="38" fontId="1" fillId="10" borderId="31" xfId="4" applyFont="1" applyFill="1" applyBorder="1" applyAlignment="1">
      <alignment horizontal="right" vertical="center"/>
    </xf>
    <xf numFmtId="0" fontId="0" fillId="0" borderId="0" xfId="3" applyFont="1" applyAlignment="1">
      <alignment vertical="center"/>
    </xf>
    <xf numFmtId="0" fontId="20" fillId="0" borderId="0" xfId="3" applyFont="1" applyAlignment="1">
      <alignment vertical="center"/>
    </xf>
    <xf numFmtId="0" fontId="1" fillId="0" borderId="89" xfId="3" applyFont="1" applyBorder="1" applyAlignment="1">
      <alignment horizontal="center" vertical="center"/>
    </xf>
    <xf numFmtId="0" fontId="1" fillId="0" borderId="115" xfId="3" applyFont="1" applyBorder="1" applyAlignment="1">
      <alignment horizontal="center" vertical="center"/>
    </xf>
    <xf numFmtId="38" fontId="1" fillId="0" borderId="115" xfId="4" applyFont="1" applyBorder="1" applyAlignment="1">
      <alignment vertical="center"/>
    </xf>
    <xf numFmtId="38" fontId="1" fillId="0" borderId="115" xfId="4" applyFont="1" applyBorder="1" applyAlignment="1">
      <alignment horizontal="right" vertical="center"/>
    </xf>
    <xf numFmtId="38" fontId="1" fillId="0" borderId="116" xfId="4" applyFont="1" applyBorder="1" applyAlignment="1">
      <alignment vertical="center"/>
    </xf>
    <xf numFmtId="0" fontId="1" fillId="0" borderId="28" xfId="3" applyFont="1" applyBorder="1" applyAlignment="1">
      <alignment horizontal="center" vertical="center"/>
    </xf>
    <xf numFmtId="38" fontId="1" fillId="0" borderId="113" xfId="4" applyFont="1" applyFill="1" applyBorder="1" applyAlignment="1">
      <alignment horizontal="right" vertical="center"/>
    </xf>
    <xf numFmtId="0" fontId="1" fillId="0" borderId="28" xfId="3" applyFont="1" applyFill="1" applyBorder="1" applyAlignment="1">
      <alignment horizontal="center" vertical="center"/>
    </xf>
    <xf numFmtId="0" fontId="1" fillId="0" borderId="3" xfId="3" applyFont="1" applyFill="1" applyBorder="1" applyAlignment="1">
      <alignment vertical="center" shrinkToFit="1"/>
    </xf>
    <xf numFmtId="0" fontId="1" fillId="0" borderId="115" xfId="3" applyFont="1" applyFill="1" applyBorder="1" applyAlignment="1">
      <alignment horizontal="center" vertical="center"/>
    </xf>
    <xf numFmtId="38" fontId="1" fillId="0" borderId="115" xfId="4" applyFont="1" applyFill="1" applyBorder="1" applyAlignment="1">
      <alignment vertical="center"/>
    </xf>
    <xf numFmtId="38" fontId="1" fillId="0" borderId="115" xfId="4" applyFont="1" applyFill="1" applyBorder="1" applyAlignment="1">
      <alignment horizontal="right" vertical="center"/>
    </xf>
    <xf numFmtId="38" fontId="1" fillId="0" borderId="116" xfId="4" applyFont="1" applyFill="1" applyBorder="1" applyAlignment="1">
      <alignment vertical="center"/>
    </xf>
    <xf numFmtId="0" fontId="1" fillId="0" borderId="119" xfId="3" applyFont="1" applyBorder="1" applyAlignment="1">
      <alignment horizontal="center" vertical="center"/>
    </xf>
    <xf numFmtId="38" fontId="1" fillId="10" borderId="119" xfId="4" applyFont="1" applyFill="1" applyBorder="1" applyAlignment="1">
      <alignment vertical="center"/>
    </xf>
    <xf numFmtId="38" fontId="1" fillId="10" borderId="120" xfId="4" applyFont="1" applyFill="1" applyBorder="1" applyAlignment="1">
      <alignment vertical="center"/>
    </xf>
    <xf numFmtId="0" fontId="1" fillId="0" borderId="122" xfId="3" applyFont="1" applyBorder="1" applyAlignment="1">
      <alignment horizontal="center" vertical="center"/>
    </xf>
    <xf numFmtId="38" fontId="1" fillId="10" borderId="98" xfId="4" applyFont="1" applyFill="1" applyBorder="1" applyAlignment="1">
      <alignment vertical="center"/>
    </xf>
    <xf numFmtId="38" fontId="1" fillId="10" borderId="123" xfId="4" applyFont="1" applyFill="1" applyBorder="1" applyAlignment="1">
      <alignment vertical="center"/>
    </xf>
    <xf numFmtId="0" fontId="1" fillId="0" borderId="0" xfId="3" applyFont="1" applyAlignment="1">
      <alignment horizontal="left" vertical="center"/>
    </xf>
    <xf numFmtId="192" fontId="1" fillId="0" borderId="0" xfId="3" applyNumberFormat="1" applyFont="1" applyBorder="1" applyAlignment="1">
      <alignment horizontal="right" vertical="center"/>
    </xf>
    <xf numFmtId="38" fontId="1" fillId="0" borderId="0" xfId="4" applyFont="1" applyBorder="1" applyAlignment="1">
      <alignment horizontal="right" vertical="center"/>
    </xf>
    <xf numFmtId="0" fontId="1" fillId="0" borderId="0" xfId="3" applyFont="1" applyBorder="1" applyAlignment="1">
      <alignment horizontal="right" vertical="center"/>
    </xf>
    <xf numFmtId="0" fontId="1" fillId="0" borderId="0" xfId="3" applyFont="1" applyBorder="1" applyAlignment="1">
      <alignment horizontal="center" vertical="center"/>
    </xf>
    <xf numFmtId="38" fontId="1" fillId="0" borderId="0" xfId="4" applyFont="1" applyBorder="1" applyAlignment="1">
      <alignment vertical="center"/>
    </xf>
    <xf numFmtId="0" fontId="9" fillId="11" borderId="6" xfId="2" applyFont="1" applyFill="1" applyBorder="1"/>
    <xf numFmtId="38" fontId="9" fillId="11" borderId="6" xfId="1" applyFont="1" applyFill="1" applyBorder="1" applyAlignment="1" applyProtection="1">
      <protection locked="0"/>
    </xf>
    <xf numFmtId="38" fontId="9" fillId="11" borderId="12" xfId="1" applyFont="1" applyFill="1" applyBorder="1" applyAlignment="1" applyProtection="1">
      <protection locked="0"/>
    </xf>
    <xf numFmtId="176" fontId="22" fillId="0" borderId="108" xfId="0" applyNumberFormat="1" applyFont="1" applyBorder="1" applyAlignment="1">
      <alignment horizontal="center" vertical="center" shrinkToFit="1"/>
    </xf>
    <xf numFmtId="0" fontId="0" fillId="0" borderId="21" xfId="0" applyBorder="1" applyAlignment="1">
      <alignment horizontal="center" vertical="center" shrinkToFit="1"/>
    </xf>
    <xf numFmtId="0" fontId="0" fillId="0" borderId="0" xfId="0" applyBorder="1" applyAlignment="1">
      <alignment vertical="center" shrinkToFit="1"/>
    </xf>
    <xf numFmtId="0" fontId="0" fillId="0" borderId="38" xfId="0" applyBorder="1" applyAlignment="1">
      <alignment vertical="center" shrinkToFit="1"/>
    </xf>
    <xf numFmtId="0" fontId="0" fillId="0" borderId="107" xfId="0" applyBorder="1" applyAlignment="1">
      <alignment vertical="center" shrinkToFit="1"/>
    </xf>
    <xf numFmtId="0" fontId="0" fillId="0" borderId="100" xfId="0" applyBorder="1" applyAlignment="1">
      <alignment vertical="center" shrinkToFit="1"/>
    </xf>
    <xf numFmtId="0" fontId="0" fillId="0" borderId="100" xfId="0" applyBorder="1">
      <alignment vertical="center"/>
    </xf>
    <xf numFmtId="0" fontId="0" fillId="0" borderId="98" xfId="0" applyBorder="1" applyAlignment="1">
      <alignment horizontal="center" vertical="center" shrinkToFit="1"/>
    </xf>
    <xf numFmtId="0" fontId="0" fillId="0" borderId="124" xfId="0" applyBorder="1" applyAlignment="1">
      <alignment vertical="center" shrinkToFit="1"/>
    </xf>
    <xf numFmtId="0" fontId="0" fillId="0" borderId="125" xfId="0" applyBorder="1" applyAlignment="1">
      <alignment vertical="center" shrinkToFit="1"/>
    </xf>
    <xf numFmtId="184" fontId="0" fillId="0" borderId="37" xfId="0" applyNumberFormat="1" applyBorder="1" applyAlignment="1">
      <alignment vertical="center"/>
    </xf>
    <xf numFmtId="0" fontId="0" fillId="0" borderId="91" xfId="0" applyBorder="1" applyAlignment="1">
      <alignment horizontal="center" vertical="center"/>
    </xf>
    <xf numFmtId="0" fontId="0" fillId="0" borderId="124" xfId="0" applyBorder="1">
      <alignment vertical="center"/>
    </xf>
    <xf numFmtId="0" fontId="0" fillId="0" borderId="106" xfId="0" applyBorder="1">
      <alignment vertical="center"/>
    </xf>
    <xf numFmtId="0" fontId="0" fillId="0" borderId="91" xfId="0" applyBorder="1" applyAlignment="1">
      <alignment horizontal="left" vertical="center"/>
    </xf>
    <xf numFmtId="181" fontId="0" fillId="0" borderId="91" xfId="0" applyNumberFormat="1" applyBorder="1" applyAlignment="1">
      <alignment horizontal="right" vertical="center"/>
    </xf>
    <xf numFmtId="0" fontId="0" fillId="0" borderId="1" xfId="3" applyFont="1" applyBorder="1" applyAlignment="1">
      <alignment vertical="center" shrinkToFit="1"/>
    </xf>
    <xf numFmtId="0" fontId="0" fillId="0" borderId="78" xfId="3" applyFont="1" applyBorder="1" applyAlignment="1">
      <alignment vertical="center" shrinkToFit="1"/>
    </xf>
    <xf numFmtId="0" fontId="0" fillId="0" borderId="3" xfId="3" applyFont="1" applyBorder="1" applyAlignment="1">
      <alignment vertical="center" shrinkToFit="1"/>
    </xf>
    <xf numFmtId="181" fontId="0" fillId="0" borderId="31" xfId="0" applyNumberFormat="1" applyBorder="1" applyProtection="1">
      <alignment vertical="center"/>
      <protection hidden="1"/>
    </xf>
    <xf numFmtId="181" fontId="0" fillId="0" borderId="30" xfId="0" applyNumberFormat="1" applyBorder="1" applyProtection="1">
      <alignment vertical="center"/>
      <protection hidden="1"/>
    </xf>
    <xf numFmtId="181" fontId="0" fillId="0" borderId="126" xfId="0" applyNumberFormat="1" applyBorder="1">
      <alignment vertical="center"/>
    </xf>
    <xf numFmtId="0" fontId="0" fillId="0" borderId="100" xfId="0" applyBorder="1" applyAlignment="1">
      <alignment vertical="center" shrinkToFit="1"/>
    </xf>
    <xf numFmtId="0" fontId="0" fillId="0" borderId="39" xfId="0" applyBorder="1" applyAlignment="1">
      <alignment vertical="center" shrinkToFit="1"/>
    </xf>
    <xf numFmtId="194" fontId="9" fillId="0" borderId="6" xfId="2" applyNumberFormat="1" applyFont="1" applyBorder="1" applyAlignment="1">
      <alignment horizontal="center"/>
    </xf>
    <xf numFmtId="38" fontId="1" fillId="0" borderId="21" xfId="4" applyFont="1" applyBorder="1" applyAlignment="1">
      <alignment vertical="center"/>
    </xf>
    <xf numFmtId="0" fontId="0" fillId="0" borderId="21" xfId="3" applyFont="1" applyFill="1" applyBorder="1" applyAlignment="1">
      <alignment horizontal="center" vertical="center"/>
    </xf>
    <xf numFmtId="176" fontId="0" fillId="0" borderId="21" xfId="3" applyNumberFormat="1" applyFont="1" applyFill="1" applyBorder="1" applyAlignment="1">
      <alignment horizontal="right" vertical="center"/>
    </xf>
    <xf numFmtId="0" fontId="0" fillId="0" borderId="21" xfId="3" applyFont="1" applyBorder="1" applyAlignment="1">
      <alignment vertical="center" shrinkToFit="1"/>
    </xf>
    <xf numFmtId="38" fontId="1" fillId="0" borderId="21" xfId="4" applyFont="1" applyBorder="1" applyAlignment="1">
      <alignment horizontal="right" vertical="center"/>
    </xf>
    <xf numFmtId="38" fontId="1" fillId="0" borderId="23" xfId="4" applyFont="1" applyBorder="1" applyAlignment="1">
      <alignment vertical="center"/>
    </xf>
    <xf numFmtId="0" fontId="1" fillId="0" borderId="21" xfId="3" applyFont="1" applyBorder="1" applyAlignment="1">
      <alignment vertical="center" shrinkToFit="1"/>
    </xf>
    <xf numFmtId="0" fontId="1" fillId="0" borderId="21" xfId="3" applyNumberFormat="1" applyFont="1" applyFill="1" applyBorder="1" applyAlignment="1">
      <alignment horizontal="center" vertical="center"/>
    </xf>
    <xf numFmtId="176" fontId="0" fillId="0" borderId="21" xfId="3" applyNumberFormat="1" applyFont="1" applyBorder="1" applyAlignment="1">
      <alignment vertical="center" shrinkToFit="1"/>
    </xf>
    <xf numFmtId="38" fontId="1" fillId="0" borderId="119" xfId="4" applyFont="1" applyBorder="1" applyAlignment="1">
      <alignment vertical="center"/>
    </xf>
    <xf numFmtId="38" fontId="1" fillId="0" borderId="119" xfId="4" applyFont="1" applyBorder="1" applyAlignment="1">
      <alignment horizontal="right" vertical="center"/>
    </xf>
    <xf numFmtId="38" fontId="1" fillId="0" borderId="120" xfId="4" applyFont="1" applyBorder="1" applyAlignment="1">
      <alignment vertical="center"/>
    </xf>
    <xf numFmtId="38" fontId="0" fillId="0" borderId="120" xfId="4" applyFont="1" applyBorder="1" applyAlignment="1">
      <alignment horizontal="right" vertical="center"/>
    </xf>
    <xf numFmtId="0" fontId="1" fillId="0" borderId="119" xfId="3" applyFont="1" applyFill="1" applyBorder="1" applyAlignment="1">
      <alignment horizontal="center" vertical="center"/>
    </xf>
    <xf numFmtId="38" fontId="1" fillId="0" borderId="119" xfId="4" applyFont="1" applyFill="1" applyBorder="1" applyAlignment="1">
      <alignment vertical="center"/>
    </xf>
    <xf numFmtId="38" fontId="1" fillId="0" borderId="119" xfId="4" applyFont="1" applyFill="1" applyBorder="1" applyAlignment="1">
      <alignment horizontal="right" vertical="center"/>
    </xf>
    <xf numFmtId="38" fontId="1" fillId="0" borderId="120" xfId="4" applyFont="1" applyFill="1" applyBorder="1" applyAlignment="1">
      <alignment horizontal="right" vertical="center"/>
    </xf>
    <xf numFmtId="0" fontId="1" fillId="0" borderId="128" xfId="3" applyFont="1" applyBorder="1" applyAlignment="1">
      <alignment horizontal="center" vertical="center"/>
    </xf>
    <xf numFmtId="38" fontId="1" fillId="10" borderId="21" xfId="4" applyFont="1" applyFill="1" applyBorder="1" applyAlignment="1">
      <alignment vertical="center"/>
    </xf>
    <xf numFmtId="38" fontId="1" fillId="10" borderId="23" xfId="4" applyFont="1" applyFill="1" applyBorder="1" applyAlignment="1">
      <alignment vertical="center"/>
    </xf>
    <xf numFmtId="0" fontId="0" fillId="0" borderId="113" xfId="3" applyFont="1" applyFill="1" applyBorder="1" applyAlignment="1">
      <alignment horizontal="center" vertical="center"/>
    </xf>
    <xf numFmtId="38" fontId="1" fillId="0" borderId="114" xfId="4" applyFont="1" applyFill="1" applyBorder="1" applyAlignment="1">
      <alignment horizontal="right" vertical="center" shrinkToFit="1"/>
    </xf>
    <xf numFmtId="0" fontId="0" fillId="0" borderId="73" xfId="0" applyBorder="1" applyAlignment="1">
      <alignment horizontal="center" vertical="center" shrinkToFit="1"/>
    </xf>
    <xf numFmtId="0" fontId="0" fillId="0" borderId="38" xfId="0" applyBorder="1" applyAlignment="1">
      <alignment vertical="center" shrinkToFit="1"/>
    </xf>
    <xf numFmtId="0" fontId="0" fillId="0" borderId="75" xfId="0" applyBorder="1" applyAlignment="1">
      <alignment horizontal="center" vertical="center" shrinkToFit="1"/>
    </xf>
    <xf numFmtId="0" fontId="0" fillId="0" borderId="100" xfId="0" applyBorder="1" applyAlignment="1">
      <alignment vertical="center" shrinkToFit="1"/>
    </xf>
    <xf numFmtId="0" fontId="0" fillId="0" borderId="80" xfId="0" applyBorder="1" applyAlignment="1">
      <alignment horizontal="center" vertical="center" shrinkToFit="1"/>
    </xf>
    <xf numFmtId="0" fontId="0" fillId="0" borderId="132" xfId="0" applyBorder="1" applyAlignment="1">
      <alignment horizontal="center" vertical="center"/>
    </xf>
    <xf numFmtId="176" fontId="6" fillId="0" borderId="21" xfId="0" applyNumberFormat="1" applyFont="1" applyBorder="1" applyAlignment="1">
      <alignment horizontal="center" vertical="center" shrinkToFit="1"/>
    </xf>
    <xf numFmtId="176" fontId="6" fillId="0" borderId="97" xfId="0" applyNumberFormat="1" applyFont="1" applyBorder="1" applyAlignment="1">
      <alignment horizontal="center" vertical="center" shrinkToFit="1"/>
    </xf>
    <xf numFmtId="0" fontId="4" fillId="0" borderId="0" xfId="0" applyFont="1" applyAlignment="1">
      <alignment vertical="center" shrinkToFit="1"/>
    </xf>
    <xf numFmtId="182" fontId="3" fillId="0" borderId="3" xfId="0" applyNumberFormat="1" applyFont="1" applyBorder="1" applyAlignment="1">
      <alignment vertical="center" shrinkToFit="1"/>
    </xf>
    <xf numFmtId="181" fontId="0" fillId="0" borderId="101" xfId="0" applyNumberFormat="1" applyBorder="1" applyProtection="1">
      <alignment vertical="center"/>
      <protection hidden="1"/>
    </xf>
    <xf numFmtId="181" fontId="0" fillId="0" borderId="134" xfId="0" applyNumberFormat="1" applyBorder="1" applyProtection="1">
      <alignment vertical="center"/>
      <protection hidden="1"/>
    </xf>
    <xf numFmtId="0" fontId="0" fillId="0" borderId="34" xfId="0" applyBorder="1">
      <alignment vertical="center"/>
    </xf>
    <xf numFmtId="0" fontId="0" fillId="0" borderId="90" xfId="0" applyBorder="1" applyAlignment="1">
      <alignment horizontal="left" vertical="center"/>
    </xf>
    <xf numFmtId="0" fontId="0" fillId="0" borderId="20" xfId="0" applyBorder="1" applyAlignment="1">
      <alignment horizontal="center" vertical="center"/>
    </xf>
    <xf numFmtId="181" fontId="0" fillId="0" borderId="73" xfId="0" applyNumberFormat="1" applyBorder="1" applyProtection="1">
      <alignment vertical="center"/>
      <protection hidden="1"/>
    </xf>
    <xf numFmtId="181" fontId="0" fillId="0" borderId="66" xfId="0" applyNumberFormat="1" applyBorder="1" applyProtection="1">
      <alignment vertical="center"/>
      <protection hidden="1"/>
    </xf>
    <xf numFmtId="0" fontId="0" fillId="0" borderId="127" xfId="0" applyBorder="1" applyAlignment="1">
      <alignment vertical="center" shrinkToFit="1"/>
    </xf>
    <xf numFmtId="0" fontId="0" fillId="0" borderId="132" xfId="0" applyBorder="1" applyAlignment="1">
      <alignment vertical="center" shrinkToFit="1"/>
    </xf>
    <xf numFmtId="0" fontId="0" fillId="0" borderId="127" xfId="0" applyBorder="1">
      <alignment vertical="center"/>
    </xf>
    <xf numFmtId="181" fontId="0" fillId="0" borderId="1" xfId="0" applyNumberFormat="1" applyBorder="1" applyProtection="1">
      <alignment vertical="center"/>
      <protection hidden="1"/>
    </xf>
    <xf numFmtId="181" fontId="0" fillId="0" borderId="25" xfId="0" applyNumberFormat="1" applyBorder="1" applyProtection="1">
      <alignment vertical="center"/>
      <protection hidden="1"/>
    </xf>
    <xf numFmtId="176" fontId="3" fillId="0" borderId="1" xfId="0" applyNumberFormat="1" applyFont="1" applyBorder="1" applyAlignment="1">
      <alignment horizontal="right" vertical="center" shrinkToFit="1"/>
    </xf>
    <xf numFmtId="0" fontId="0" fillId="0" borderId="39" xfId="0" applyBorder="1" applyAlignment="1">
      <alignment vertical="center" shrinkToFit="1"/>
    </xf>
    <xf numFmtId="0" fontId="0" fillId="0" borderId="38" xfId="0" applyBorder="1" applyAlignment="1">
      <alignment horizontal="center" vertical="center" shrinkToFit="1"/>
    </xf>
    <xf numFmtId="0" fontId="0" fillId="0" borderId="28" xfId="0" applyBorder="1" applyAlignment="1">
      <alignment horizontal="center" vertical="center" shrinkToFit="1"/>
    </xf>
    <xf numFmtId="0" fontId="0" fillId="0" borderId="65" xfId="3" applyFont="1" applyBorder="1" applyAlignment="1">
      <alignment horizontal="center" vertical="center" shrinkToFit="1"/>
    </xf>
    <xf numFmtId="196" fontId="0" fillId="0" borderId="73" xfId="0" applyNumberFormat="1" applyBorder="1" applyAlignment="1">
      <alignment horizontal="center" vertical="center"/>
    </xf>
    <xf numFmtId="0" fontId="0" fillId="0" borderId="66" xfId="3" applyFont="1" applyBorder="1" applyAlignment="1">
      <alignment horizontal="center" vertical="center"/>
    </xf>
    <xf numFmtId="0" fontId="0" fillId="0" borderId="38" xfId="0" applyBorder="1" applyAlignment="1">
      <alignment horizontal="left" vertical="center" shrinkToFit="1"/>
    </xf>
    <xf numFmtId="181" fontId="1" fillId="0" borderId="1" xfId="3" applyNumberFormat="1" applyFont="1" applyBorder="1" applyAlignment="1">
      <alignment vertical="center"/>
    </xf>
    <xf numFmtId="181" fontId="0" fillId="0" borderId="25" xfId="0" applyNumberFormat="1" applyBorder="1">
      <alignment vertical="center"/>
    </xf>
    <xf numFmtId="0" fontId="0" fillId="0" borderId="38" xfId="0" applyFont="1" applyBorder="1" applyAlignment="1">
      <alignment horizontal="center" vertical="center" shrinkToFit="1"/>
    </xf>
    <xf numFmtId="0" fontId="0" fillId="0" borderId="29" xfId="0" applyFont="1" applyBorder="1" applyAlignment="1">
      <alignment horizontal="center" vertical="center" shrinkToFit="1"/>
    </xf>
    <xf numFmtId="181" fontId="0" fillId="0" borderId="30" xfId="0" applyNumberFormat="1" applyBorder="1" applyAlignment="1">
      <alignment horizontal="right" vertical="center"/>
    </xf>
    <xf numFmtId="181" fontId="0" fillId="0" borderId="31" xfId="0" applyNumberFormat="1" applyBorder="1">
      <alignment vertical="center"/>
    </xf>
    <xf numFmtId="0" fontId="0" fillId="0" borderId="136" xfId="3" applyFont="1" applyBorder="1" applyAlignment="1">
      <alignment horizontal="center" vertical="center" shrinkToFit="1"/>
    </xf>
    <xf numFmtId="0" fontId="0" fillId="0" borderId="29" xfId="3" applyFont="1" applyBorder="1" applyAlignment="1">
      <alignment horizontal="center" vertical="center" shrinkToFit="1"/>
    </xf>
    <xf numFmtId="38" fontId="10" fillId="3" borderId="6" xfId="1" applyFont="1" applyFill="1" applyBorder="1" applyAlignment="1" applyProtection="1">
      <alignment horizontal="center" shrinkToFit="1"/>
      <protection locked="0"/>
    </xf>
    <xf numFmtId="176" fontId="3" fillId="0" borderId="21" xfId="0" applyNumberFormat="1" applyFont="1" applyBorder="1" applyAlignment="1">
      <alignment horizontal="right" vertical="center" shrinkToFit="1"/>
    </xf>
    <xf numFmtId="0" fontId="4" fillId="0" borderId="0" xfId="0" applyFont="1" applyBorder="1" applyAlignment="1">
      <alignment horizontal="right" vertical="center"/>
    </xf>
    <xf numFmtId="0" fontId="0" fillId="0" borderId="139" xfId="0" applyBorder="1" applyAlignment="1">
      <alignment horizontal="justify" vertical="center"/>
    </xf>
    <xf numFmtId="0" fontId="0" fillId="0" borderId="141" xfId="0" applyBorder="1" applyAlignment="1">
      <alignment horizontal="justify" vertical="center"/>
    </xf>
    <xf numFmtId="0" fontId="9" fillId="0" borderId="142" xfId="2" applyFont="1" applyBorder="1"/>
    <xf numFmtId="38" fontId="9" fillId="0" borderId="142" xfId="1" applyFont="1" applyFill="1" applyBorder="1" applyAlignment="1" applyProtection="1">
      <protection locked="0"/>
    </xf>
    <xf numFmtId="38" fontId="9" fillId="4" borderId="142" xfId="1" applyFont="1" applyFill="1" applyBorder="1" applyAlignment="1" applyProtection="1">
      <protection locked="0"/>
    </xf>
    <xf numFmtId="0" fontId="9" fillId="0" borderId="0" xfId="2" applyFont="1" applyAlignment="1">
      <alignment horizontal="center" shrinkToFit="1"/>
    </xf>
    <xf numFmtId="176" fontId="9" fillId="0" borderId="0" xfId="2" applyNumberFormat="1" applyFont="1"/>
    <xf numFmtId="182" fontId="6" fillId="0" borderId="3" xfId="0" applyNumberFormat="1" applyFont="1" applyBorder="1" applyAlignment="1">
      <alignment horizontal="center" vertical="center" shrinkToFit="1"/>
    </xf>
    <xf numFmtId="0" fontId="0" fillId="0" borderId="0" xfId="0" applyAlignment="1">
      <alignment vertical="center" shrinkToFit="1"/>
    </xf>
    <xf numFmtId="0" fontId="0" fillId="0" borderId="79" xfId="0" applyBorder="1" applyAlignment="1">
      <alignment horizontal="center" vertical="center" shrinkToFit="1"/>
    </xf>
    <xf numFmtId="194" fontId="0" fillId="0" borderId="143" xfId="0" applyNumberFormat="1" applyBorder="1" applyAlignment="1">
      <alignment horizontal="center" vertical="center"/>
    </xf>
    <xf numFmtId="194" fontId="0" fillId="0" borderId="98" xfId="0" applyNumberFormat="1" applyBorder="1" applyAlignment="1">
      <alignment horizontal="center" vertical="center"/>
    </xf>
    <xf numFmtId="194" fontId="0" fillId="0" borderId="71" xfId="0" applyNumberFormat="1" applyBorder="1" applyAlignment="1">
      <alignment horizontal="center" vertical="center"/>
    </xf>
    <xf numFmtId="0" fontId="4" fillId="8" borderId="20" xfId="0" applyFont="1" applyFill="1" applyBorder="1" applyAlignment="1">
      <alignment horizontal="center" vertical="center" shrinkToFit="1"/>
    </xf>
    <xf numFmtId="176" fontId="0" fillId="0" borderId="23" xfId="3" applyNumberFormat="1" applyFont="1" applyFill="1" applyBorder="1" applyAlignment="1">
      <alignment horizontal="right" vertical="center"/>
    </xf>
    <xf numFmtId="176" fontId="0" fillId="0" borderId="114" xfId="3" applyNumberFormat="1" applyFont="1" applyFill="1" applyBorder="1" applyAlignment="1">
      <alignment horizontal="right" vertical="center"/>
    </xf>
    <xf numFmtId="0" fontId="4" fillId="0" borderId="21" xfId="0" applyFont="1" applyBorder="1">
      <alignment vertical="center"/>
    </xf>
    <xf numFmtId="0" fontId="0" fillId="0" borderId="39" xfId="0" applyBorder="1">
      <alignment vertical="center"/>
    </xf>
    <xf numFmtId="0" fontId="0" fillId="0" borderId="37" xfId="0" applyBorder="1">
      <alignment vertical="center"/>
    </xf>
    <xf numFmtId="194" fontId="0" fillId="0" borderId="146" xfId="0" applyNumberFormat="1" applyBorder="1" applyAlignment="1">
      <alignment horizontal="center" vertical="center"/>
    </xf>
    <xf numFmtId="0" fontId="0" fillId="12" borderId="107" xfId="0" applyFill="1" applyBorder="1" applyAlignment="1">
      <alignment horizontal="center" vertical="center" shrinkToFit="1"/>
    </xf>
    <xf numFmtId="0" fontId="0" fillId="0" borderId="84" xfId="0" applyBorder="1" applyAlignment="1">
      <alignment horizontal="center" vertical="center" shrinkToFit="1"/>
    </xf>
    <xf numFmtId="0" fontId="0" fillId="12" borderId="84" xfId="0" applyFill="1" applyBorder="1" applyAlignment="1">
      <alignment horizontal="center" vertical="center" shrinkToFit="1"/>
    </xf>
    <xf numFmtId="0" fontId="0" fillId="12" borderId="147" xfId="0" applyFill="1" applyBorder="1" applyAlignment="1">
      <alignment horizontal="center" vertical="center" shrinkToFit="1"/>
    </xf>
    <xf numFmtId="0" fontId="0" fillId="0" borderId="124" xfId="0" applyBorder="1" applyAlignment="1">
      <alignment horizontal="center" vertical="center"/>
    </xf>
    <xf numFmtId="0" fontId="0" fillId="0" borderId="93" xfId="0" applyBorder="1" applyAlignment="1">
      <alignment horizontal="center" vertical="center"/>
    </xf>
    <xf numFmtId="0" fontId="0" fillId="0" borderId="39" xfId="0" applyBorder="1" applyAlignment="1">
      <alignment horizontal="center" vertical="center"/>
    </xf>
    <xf numFmtId="0" fontId="16" fillId="0" borderId="39" xfId="0" applyFont="1" applyBorder="1" applyAlignment="1">
      <alignment horizontal="center" vertical="center"/>
    </xf>
    <xf numFmtId="0" fontId="0" fillId="0" borderId="37" xfId="0" applyBorder="1" applyAlignment="1">
      <alignment horizontal="center" vertical="center"/>
    </xf>
    <xf numFmtId="194" fontId="0" fillId="0" borderId="150" xfId="0" applyNumberFormat="1" applyBorder="1" applyAlignment="1">
      <alignment horizontal="center" vertical="center"/>
    </xf>
    <xf numFmtId="194" fontId="0" fillId="0" borderId="148" xfId="0" applyNumberFormat="1" applyBorder="1" applyAlignment="1">
      <alignment horizontal="center" vertical="center"/>
    </xf>
    <xf numFmtId="0" fontId="0" fillId="0" borderId="35" xfId="0" applyBorder="1" applyAlignment="1">
      <alignment horizontal="right" vertical="center" shrinkToFit="1"/>
    </xf>
    <xf numFmtId="0" fontId="0" fillId="0" borderId="78" xfId="0" applyBorder="1" applyAlignment="1">
      <alignment horizontal="left" vertical="center" shrinkToFit="1"/>
    </xf>
    <xf numFmtId="0" fontId="0" fillId="0" borderId="90" xfId="0" applyBorder="1" applyAlignment="1">
      <alignment horizontal="left" vertical="center" shrinkToFit="1"/>
    </xf>
    <xf numFmtId="181" fontId="0" fillId="0" borderId="78" xfId="0" applyNumberFormat="1" applyBorder="1" applyAlignment="1">
      <alignment horizontal="right" vertical="center"/>
    </xf>
    <xf numFmtId="181" fontId="0" fillId="0" borderId="92" xfId="0" applyNumberFormat="1" applyBorder="1" applyAlignment="1">
      <alignment horizontal="right" vertical="center"/>
    </xf>
    <xf numFmtId="181" fontId="0" fillId="0" borderId="1" xfId="0" applyNumberFormat="1" applyBorder="1" applyAlignment="1">
      <alignment horizontal="right" vertical="center"/>
    </xf>
    <xf numFmtId="181" fontId="0" fillId="0" borderId="81" xfId="0" applyNumberFormat="1" applyBorder="1" applyAlignment="1">
      <alignment horizontal="right" vertical="center"/>
    </xf>
    <xf numFmtId="181" fontId="0" fillId="0" borderId="20" xfId="0" applyNumberFormat="1" applyBorder="1" applyAlignment="1">
      <alignment horizontal="right" vertical="center"/>
    </xf>
    <xf numFmtId="38" fontId="9" fillId="6" borderId="6" xfId="1" applyFont="1" applyFill="1" applyBorder="1" applyAlignment="1" applyProtection="1">
      <alignment shrinkToFit="1"/>
    </xf>
    <xf numFmtId="0" fontId="6" fillId="0" borderId="1" xfId="0" applyFont="1" applyBorder="1" applyAlignment="1">
      <alignment horizontal="center" vertical="center" wrapText="1"/>
    </xf>
    <xf numFmtId="189" fontId="16" fillId="0" borderId="3" xfId="0" applyNumberFormat="1" applyFont="1" applyBorder="1" applyAlignment="1">
      <alignment horizontal="center" vertical="center" shrinkToFit="1"/>
    </xf>
    <xf numFmtId="189" fontId="0" fillId="0" borderId="30" xfId="0" applyNumberFormat="1" applyBorder="1" applyAlignment="1">
      <alignment horizontal="center" vertical="center" shrinkToFit="1"/>
    </xf>
    <xf numFmtId="186" fontId="16" fillId="0" borderId="73" xfId="0" applyNumberFormat="1" applyFont="1" applyBorder="1" applyAlignment="1">
      <alignment horizontal="center" vertical="center" shrinkToFit="1"/>
    </xf>
    <xf numFmtId="186" fontId="0" fillId="0" borderId="1" xfId="0" applyNumberFormat="1" applyBorder="1" applyAlignment="1">
      <alignment horizontal="center" vertical="center" shrinkToFit="1"/>
    </xf>
    <xf numFmtId="0" fontId="0" fillId="0" borderId="28" xfId="0" applyBorder="1" applyAlignment="1">
      <alignment horizontal="center" vertical="center" shrinkToFit="1"/>
    </xf>
    <xf numFmtId="0" fontId="0" fillId="0" borderId="24" xfId="0" applyBorder="1" applyAlignment="1">
      <alignment horizontal="center" vertical="center" shrinkToFit="1"/>
    </xf>
    <xf numFmtId="0" fontId="0" fillId="0" borderId="68" xfId="0" applyBorder="1" applyAlignment="1">
      <alignment horizontal="center" vertical="center" shrinkToFit="1"/>
    </xf>
    <xf numFmtId="0" fontId="0" fillId="0" borderId="1" xfId="0" applyBorder="1" applyAlignment="1">
      <alignment horizontal="center" vertical="center" shrinkToFit="1"/>
    </xf>
    <xf numFmtId="0" fontId="0" fillId="0" borderId="26" xfId="0" applyBorder="1" applyAlignment="1">
      <alignment horizontal="center" vertical="center" shrinkToFit="1"/>
    </xf>
    <xf numFmtId="0" fontId="0" fillId="0" borderId="22" xfId="0" applyBorder="1" applyAlignment="1">
      <alignment horizontal="center" vertical="center" shrinkToFit="1"/>
    </xf>
    <xf numFmtId="0" fontId="0" fillId="0" borderId="21" xfId="0" applyBorder="1" applyAlignment="1">
      <alignment horizontal="center" vertical="center" shrinkToFit="1"/>
    </xf>
    <xf numFmtId="0" fontId="0" fillId="0" borderId="72" xfId="0" applyBorder="1" applyAlignment="1">
      <alignment horizontal="center" vertical="center" shrinkToFit="1"/>
    </xf>
    <xf numFmtId="0" fontId="0" fillId="0" borderId="39" xfId="0" applyBorder="1" applyAlignment="1">
      <alignment horizontal="center" vertical="center" shrinkToFit="1"/>
    </xf>
    <xf numFmtId="0" fontId="0" fillId="0" borderId="80" xfId="0" applyBorder="1" applyAlignment="1">
      <alignment horizontal="center" vertical="center" shrinkToFit="1"/>
    </xf>
    <xf numFmtId="0" fontId="3" fillId="0" borderId="20" xfId="0" applyFont="1" applyBorder="1" applyAlignment="1">
      <alignment horizontal="center" vertical="center"/>
    </xf>
    <xf numFmtId="0" fontId="3" fillId="0" borderId="33" xfId="0" applyFont="1" applyBorder="1">
      <alignment vertical="center"/>
    </xf>
    <xf numFmtId="176" fontId="3" fillId="0" borderId="33" xfId="0" applyNumberFormat="1" applyFont="1" applyBorder="1" applyAlignment="1">
      <alignment vertical="center" shrinkToFit="1"/>
    </xf>
    <xf numFmtId="0" fontId="3" fillId="0" borderId="1" xfId="0" applyFont="1" applyBorder="1">
      <alignment vertical="center"/>
    </xf>
    <xf numFmtId="0" fontId="3" fillId="0" borderId="20" xfId="0" applyFont="1" applyBorder="1" applyAlignment="1">
      <alignment vertical="center" shrinkToFit="1"/>
    </xf>
    <xf numFmtId="0" fontId="0" fillId="0" borderId="106" xfId="0" applyBorder="1" applyAlignment="1">
      <alignment horizontal="center" vertical="center" shrinkToFit="1"/>
    </xf>
    <xf numFmtId="0" fontId="0" fillId="0" borderId="5" xfId="0" applyBorder="1" applyAlignment="1">
      <alignment horizontal="center" vertical="center" shrinkToFit="1"/>
    </xf>
    <xf numFmtId="0" fontId="0" fillId="0" borderId="103" xfId="0" applyBorder="1" applyAlignment="1">
      <alignment horizontal="center" vertical="center"/>
    </xf>
    <xf numFmtId="0" fontId="0" fillId="0" borderId="68" xfId="0" applyBorder="1" applyAlignment="1">
      <alignment horizontal="center" vertical="center"/>
    </xf>
    <xf numFmtId="0" fontId="0" fillId="0" borderId="79" xfId="0" applyBorder="1" applyAlignment="1">
      <alignment horizontal="center" vertical="center"/>
    </xf>
    <xf numFmtId="0" fontId="16" fillId="0" borderId="79" xfId="0" applyFont="1" applyBorder="1" applyAlignment="1">
      <alignment horizontal="center" vertical="center"/>
    </xf>
    <xf numFmtId="0" fontId="0" fillId="0" borderId="106" xfId="0" applyBorder="1" applyAlignment="1">
      <alignment horizontal="center" vertical="center"/>
    </xf>
    <xf numFmtId="0" fontId="0" fillId="0" borderId="102" xfId="0" applyBorder="1" applyAlignment="1">
      <alignment horizontal="center" vertical="center" shrinkToFit="1"/>
    </xf>
    <xf numFmtId="0" fontId="0" fillId="0" borderId="151" xfId="0" applyBorder="1" applyAlignment="1">
      <alignment horizontal="center" vertical="center"/>
    </xf>
    <xf numFmtId="177" fontId="0" fillId="0" borderId="154" xfId="0" applyNumberFormat="1" applyBorder="1">
      <alignment vertical="center"/>
    </xf>
    <xf numFmtId="177" fontId="0" fillId="0" borderId="104" xfId="0" applyNumberFormat="1" applyBorder="1">
      <alignment vertical="center"/>
    </xf>
    <xf numFmtId="177" fontId="0" fillId="0" borderId="152" xfId="0" applyNumberFormat="1" applyBorder="1">
      <alignment vertical="center"/>
    </xf>
    <xf numFmtId="177" fontId="0" fillId="0" borderId="155" xfId="0" applyNumberFormat="1" applyBorder="1">
      <alignment vertical="center"/>
    </xf>
    <xf numFmtId="177" fontId="0" fillId="0" borderId="156" xfId="0" applyNumberFormat="1" applyBorder="1" applyAlignment="1">
      <alignment vertical="center" shrinkToFit="1"/>
    </xf>
    <xf numFmtId="0" fontId="0" fillId="0" borderId="20" xfId="0" applyBorder="1" applyAlignment="1">
      <alignment horizontal="center" vertical="center" shrinkToFit="1"/>
    </xf>
    <xf numFmtId="0" fontId="0" fillId="0" borderId="27" xfId="0" applyBorder="1" applyAlignment="1">
      <alignment horizontal="center" vertical="center" shrinkToFit="1"/>
    </xf>
    <xf numFmtId="0" fontId="0" fillId="0" borderId="23" xfId="0" applyBorder="1" applyAlignment="1">
      <alignment horizontal="center" vertical="center" shrinkToFit="1"/>
    </xf>
    <xf numFmtId="0" fontId="3" fillId="0" borderId="21" xfId="0" applyFont="1" applyBorder="1" applyAlignment="1">
      <alignment horizontal="left" vertical="center" shrinkToFit="1"/>
    </xf>
    <xf numFmtId="199" fontId="4" fillId="0" borderId="0" xfId="0" applyNumberFormat="1" applyFont="1">
      <alignment vertical="center"/>
    </xf>
    <xf numFmtId="177" fontId="3" fillId="0" borderId="20" xfId="0" applyNumberFormat="1" applyFont="1" applyBorder="1" applyAlignment="1">
      <alignment vertical="center" shrinkToFit="1"/>
    </xf>
    <xf numFmtId="200" fontId="0" fillId="0" borderId="0" xfId="0" applyNumberFormat="1">
      <alignment vertical="center"/>
    </xf>
    <xf numFmtId="201" fontId="0" fillId="0" borderId="21" xfId="0" applyNumberFormat="1" applyBorder="1">
      <alignment vertical="center"/>
    </xf>
    <xf numFmtId="201" fontId="0" fillId="0" borderId="3" xfId="0" applyNumberFormat="1" applyBorder="1">
      <alignment vertical="center"/>
    </xf>
    <xf numFmtId="201" fontId="0" fillId="0" borderId="20" xfId="0" applyNumberFormat="1" applyBorder="1">
      <alignment vertical="center"/>
    </xf>
    <xf numFmtId="201" fontId="0" fillId="0" borderId="30" xfId="0" applyNumberFormat="1" applyBorder="1" applyAlignment="1">
      <alignment vertical="center" shrinkToFit="1"/>
    </xf>
    <xf numFmtId="0" fontId="0" fillId="0" borderId="38" xfId="0" applyBorder="1" applyAlignment="1">
      <alignment vertical="center" shrinkToFit="1"/>
    </xf>
    <xf numFmtId="0" fontId="0" fillId="0" borderId="28" xfId="0" applyBorder="1" applyAlignment="1">
      <alignment vertical="center" shrinkToFit="1"/>
    </xf>
    <xf numFmtId="177" fontId="3" fillId="0" borderId="1" xfId="0" applyNumberFormat="1" applyFont="1" applyBorder="1" applyAlignment="1">
      <alignment vertical="center" shrinkToFit="1"/>
    </xf>
    <xf numFmtId="176" fontId="3" fillId="0" borderId="18" xfId="0" applyNumberFormat="1" applyFont="1" applyBorder="1" applyAlignment="1">
      <alignment horizontal="right" vertical="center" shrinkToFit="1"/>
    </xf>
    <xf numFmtId="176" fontId="3" fillId="0" borderId="20" xfId="0" applyNumberFormat="1" applyFont="1" applyBorder="1" applyAlignment="1">
      <alignment horizontal="right" vertical="center" shrinkToFit="1"/>
    </xf>
    <xf numFmtId="202" fontId="0" fillId="0" borderId="63" xfId="0" applyNumberFormat="1" applyBorder="1">
      <alignment vertical="center"/>
    </xf>
    <xf numFmtId="202" fontId="0" fillId="0" borderId="89" xfId="0" applyNumberFormat="1" applyBorder="1">
      <alignment vertical="center"/>
    </xf>
    <xf numFmtId="202" fontId="0" fillId="0" borderId="87" xfId="0" applyNumberFormat="1" applyBorder="1">
      <alignment vertical="center"/>
    </xf>
    <xf numFmtId="202" fontId="0" fillId="0" borderId="70" xfId="0" applyNumberFormat="1" applyBorder="1">
      <alignment vertical="center"/>
    </xf>
    <xf numFmtId="177" fontId="0" fillId="0" borderId="157" xfId="0" applyNumberFormat="1" applyBorder="1">
      <alignment vertical="center"/>
    </xf>
    <xf numFmtId="177" fontId="0" fillId="0" borderId="30" xfId="0" applyNumberFormat="1" applyBorder="1">
      <alignment vertical="center"/>
    </xf>
    <xf numFmtId="177" fontId="0" fillId="0" borderId="37" xfId="0" applyNumberFormat="1" applyBorder="1">
      <alignment vertical="center"/>
    </xf>
    <xf numFmtId="0" fontId="0" fillId="0" borderId="38" xfId="0" applyBorder="1" applyAlignment="1">
      <alignment vertical="center" shrinkToFit="1"/>
    </xf>
    <xf numFmtId="0" fontId="0" fillId="0" borderId="100" xfId="0" applyBorder="1" applyAlignment="1">
      <alignment vertical="center" shrinkToFit="1"/>
    </xf>
    <xf numFmtId="0" fontId="0" fillId="0" borderId="139" xfId="0" applyBorder="1" applyAlignment="1">
      <alignment horizontal="justify" vertical="center"/>
    </xf>
    <xf numFmtId="0" fontId="0" fillId="0" borderId="141" xfId="0" applyBorder="1" applyAlignment="1">
      <alignment horizontal="justify" vertical="center"/>
    </xf>
    <xf numFmtId="203" fontId="9" fillId="12" borderId="6" xfId="2" applyNumberFormat="1" applyFont="1" applyFill="1" applyBorder="1" applyAlignment="1">
      <alignment horizontal="center"/>
    </xf>
    <xf numFmtId="203" fontId="9" fillId="0" borderId="6" xfId="2" applyNumberFormat="1" applyFont="1" applyBorder="1" applyAlignment="1">
      <alignment horizontal="center"/>
    </xf>
    <xf numFmtId="0" fontId="3" fillId="8" borderId="39" xfId="0" applyFont="1" applyFill="1" applyBorder="1" applyAlignment="1">
      <alignment horizontal="left" vertical="center" shrinkToFit="1"/>
    </xf>
    <xf numFmtId="0" fontId="0" fillId="8" borderId="79" xfId="0" applyFill="1" applyBorder="1" applyAlignment="1">
      <alignment horizontal="left" vertical="center" shrinkToFit="1"/>
    </xf>
    <xf numFmtId="0" fontId="0" fillId="8" borderId="80" xfId="0" applyFill="1" applyBorder="1" applyAlignment="1">
      <alignment horizontal="left" vertical="center" shrinkToFit="1"/>
    </xf>
    <xf numFmtId="0" fontId="3" fillId="8" borderId="39" xfId="0" applyFont="1" applyFill="1" applyBorder="1" applyAlignment="1">
      <alignment horizontal="center" vertical="center" shrinkToFit="1"/>
    </xf>
    <xf numFmtId="0" fontId="0" fillId="8" borderId="79" xfId="0" applyFill="1" applyBorder="1" applyAlignment="1">
      <alignment horizontal="center" vertical="center" shrinkToFit="1"/>
    </xf>
    <xf numFmtId="0" fontId="0" fillId="8" borderId="80" xfId="0" applyFill="1" applyBorder="1" applyAlignment="1">
      <alignment horizontal="center" vertical="center" shrinkToFit="1"/>
    </xf>
    <xf numFmtId="0" fontId="3" fillId="8" borderId="94" xfId="0" applyFont="1" applyFill="1" applyBorder="1" applyAlignment="1">
      <alignment horizontal="left" vertical="center" shrinkToFit="1"/>
    </xf>
    <xf numFmtId="0" fontId="0" fillId="8" borderId="4" xfId="0" applyFill="1" applyBorder="1" applyAlignment="1">
      <alignment horizontal="left" vertical="center" shrinkToFit="1"/>
    </xf>
    <xf numFmtId="0" fontId="0" fillId="8" borderId="109" xfId="0" applyFill="1" applyBorder="1" applyAlignment="1">
      <alignment horizontal="left" vertical="center" shrinkToFit="1"/>
    </xf>
    <xf numFmtId="0" fontId="3" fillId="8" borderId="35" xfId="0" applyFont="1" applyFill="1" applyBorder="1" applyAlignment="1">
      <alignment horizontal="left" vertical="center" shrinkToFit="1"/>
    </xf>
    <xf numFmtId="0" fontId="0" fillId="8" borderId="100" xfId="0" applyFill="1" applyBorder="1" applyAlignment="1">
      <alignment horizontal="left" vertical="center" shrinkToFit="1"/>
    </xf>
    <xf numFmtId="0" fontId="0" fillId="8" borderId="78" xfId="0" applyFill="1" applyBorder="1" applyAlignment="1">
      <alignment horizontal="left" vertical="center" shrinkToFit="1"/>
    </xf>
    <xf numFmtId="0" fontId="6" fillId="8" borderId="20" xfId="0" applyFont="1" applyFill="1" applyBorder="1" applyAlignment="1">
      <alignment horizontal="left" vertical="center" wrapText="1" shrinkToFit="1"/>
    </xf>
    <xf numFmtId="0" fontId="6" fillId="8" borderId="21" xfId="0" applyFont="1" applyFill="1" applyBorder="1" applyAlignment="1">
      <alignment horizontal="left" vertical="center" wrapText="1" shrinkToFit="1"/>
    </xf>
    <xf numFmtId="0" fontId="6" fillId="8" borderId="3" xfId="0" applyFont="1" applyFill="1" applyBorder="1" applyAlignment="1">
      <alignment horizontal="left" vertical="center" wrapText="1" shrinkToFit="1"/>
    </xf>
    <xf numFmtId="0" fontId="23" fillId="8" borderId="20" xfId="0" applyFont="1" applyFill="1" applyBorder="1" applyAlignment="1">
      <alignment horizontal="left" vertical="center" wrapText="1" shrinkToFit="1"/>
    </xf>
    <xf numFmtId="0" fontId="23" fillId="8" borderId="21" xfId="0" applyFont="1" applyFill="1" applyBorder="1" applyAlignment="1">
      <alignment horizontal="left" vertical="center" wrapText="1" shrinkToFit="1"/>
    </xf>
    <xf numFmtId="0" fontId="23" fillId="8" borderId="3" xfId="0" applyFont="1" applyFill="1" applyBorder="1" applyAlignment="1">
      <alignment horizontal="left" vertical="center" wrapText="1" shrinkToFit="1"/>
    </xf>
    <xf numFmtId="0" fontId="3" fillId="8" borderId="97" xfId="0" applyFont="1" applyFill="1" applyBorder="1" applyAlignment="1">
      <alignment horizontal="left" vertical="center"/>
    </xf>
    <xf numFmtId="0" fontId="3" fillId="8" borderId="2" xfId="0" applyFont="1" applyFill="1" applyBorder="1" applyAlignment="1">
      <alignment horizontal="left" vertical="center"/>
    </xf>
    <xf numFmtId="0" fontId="3" fillId="8" borderId="3" xfId="0" applyFont="1" applyFill="1" applyBorder="1" applyAlignment="1">
      <alignment vertical="center" wrapText="1"/>
    </xf>
    <xf numFmtId="0" fontId="3" fillId="8" borderId="1" xfId="0" applyFont="1" applyFill="1" applyBorder="1" applyAlignment="1">
      <alignment vertical="center" wrapText="1"/>
    </xf>
    <xf numFmtId="0" fontId="3" fillId="8" borderId="2" xfId="0" applyFont="1" applyFill="1" applyBorder="1" applyAlignment="1">
      <alignment vertical="center" wrapText="1"/>
    </xf>
    <xf numFmtId="0" fontId="3" fillId="8" borderId="1" xfId="0" applyFont="1" applyFill="1" applyBorder="1" applyAlignment="1">
      <alignment horizontal="left" vertical="center"/>
    </xf>
    <xf numFmtId="0" fontId="3" fillId="8" borderId="20" xfId="0" applyFont="1" applyFill="1" applyBorder="1" applyAlignment="1">
      <alignment vertical="center"/>
    </xf>
    <xf numFmtId="0" fontId="3" fillId="8" borderId="1" xfId="0" applyFont="1" applyFill="1" applyBorder="1" applyAlignment="1">
      <alignment vertical="center"/>
    </xf>
    <xf numFmtId="0" fontId="3" fillId="8" borderId="36" xfId="0" applyFont="1" applyFill="1" applyBorder="1" applyAlignment="1">
      <alignment vertical="center" shrinkToFit="1"/>
    </xf>
    <xf numFmtId="0" fontId="0" fillId="8" borderId="81" xfId="0" applyFill="1" applyBorder="1" applyAlignment="1">
      <alignment vertical="center" shrinkToFit="1"/>
    </xf>
    <xf numFmtId="0" fontId="3" fillId="8" borderId="21" xfId="0" applyFont="1" applyFill="1" applyBorder="1" applyAlignment="1">
      <alignment vertical="center" wrapText="1"/>
    </xf>
    <xf numFmtId="0" fontId="0" fillId="8" borderId="21" xfId="0" applyFill="1" applyBorder="1" applyAlignment="1">
      <alignment vertical="center"/>
    </xf>
    <xf numFmtId="0" fontId="3" fillId="0" borderId="100" xfId="0" quotePrefix="1" applyFont="1" applyBorder="1" applyAlignment="1">
      <alignment horizontal="left" vertical="center" shrinkToFit="1"/>
    </xf>
    <xf numFmtId="0" fontId="12" fillId="0" borderId="100" xfId="0" applyFont="1" applyBorder="1" applyAlignment="1">
      <alignment horizontal="left" vertical="center" shrinkToFit="1"/>
    </xf>
    <xf numFmtId="0" fontId="3" fillId="8" borderId="20" xfId="0" applyFont="1" applyFill="1" applyBorder="1" applyAlignment="1">
      <alignment horizontal="left" vertical="center"/>
    </xf>
    <xf numFmtId="0" fontId="3" fillId="8" borderId="36" xfId="0" applyFont="1" applyFill="1" applyBorder="1" applyAlignment="1">
      <alignment horizontal="left" vertical="center"/>
    </xf>
    <xf numFmtId="0" fontId="3" fillId="8" borderId="40" xfId="0" applyFont="1" applyFill="1" applyBorder="1" applyAlignment="1">
      <alignment horizontal="left" vertical="center"/>
    </xf>
    <xf numFmtId="0" fontId="3" fillId="8" borderId="81" xfId="0" applyFont="1" applyFill="1" applyBorder="1" applyAlignment="1">
      <alignment horizontal="left" vertical="center"/>
    </xf>
    <xf numFmtId="196" fontId="0" fillId="0" borderId="30" xfId="0" applyNumberFormat="1" applyBorder="1" applyAlignment="1">
      <alignment vertical="center" shrinkToFit="1"/>
    </xf>
    <xf numFmtId="0" fontId="0" fillId="0" borderId="31" xfId="0" applyBorder="1" applyAlignment="1">
      <alignment vertical="center" shrinkToFit="1"/>
    </xf>
    <xf numFmtId="198" fontId="0" fillId="0" borderId="3" xfId="0" applyNumberFormat="1" applyBorder="1" applyAlignment="1">
      <alignment vertical="center" shrinkToFit="1"/>
    </xf>
    <xf numFmtId="0" fontId="0" fillId="0" borderId="24" xfId="0" applyBorder="1" applyAlignment="1">
      <alignment vertical="center" shrinkToFit="1"/>
    </xf>
    <xf numFmtId="195" fontId="0" fillId="0" borderId="1" xfId="0" applyNumberFormat="1" applyBorder="1" applyAlignment="1">
      <alignment vertical="center" shrinkToFit="1"/>
    </xf>
    <xf numFmtId="0" fontId="0" fillId="0" borderId="25" xfId="0" applyBorder="1" applyAlignment="1">
      <alignment vertical="center" shrinkToFit="1"/>
    </xf>
    <xf numFmtId="0" fontId="0" fillId="0" borderId="36" xfId="0" applyBorder="1" applyAlignment="1">
      <alignment vertical="center" shrinkToFit="1"/>
    </xf>
    <xf numFmtId="0" fontId="0" fillId="0" borderId="81" xfId="0" applyBorder="1" applyAlignment="1">
      <alignment vertical="center"/>
    </xf>
    <xf numFmtId="181" fontId="0" fillId="0" borderId="1" xfId="0" applyNumberFormat="1" applyBorder="1" applyAlignment="1">
      <alignment vertical="center" shrinkToFit="1"/>
    </xf>
    <xf numFmtId="197" fontId="0" fillId="0" borderId="127" xfId="0" quotePrefix="1" applyNumberFormat="1" applyBorder="1" applyAlignment="1">
      <alignment vertical="center" shrinkToFit="1"/>
    </xf>
    <xf numFmtId="0" fontId="0" fillId="0" borderId="132" xfId="0" applyBorder="1" applyAlignment="1">
      <alignment vertical="center"/>
    </xf>
    <xf numFmtId="0" fontId="0" fillId="0" borderId="36" xfId="0" applyBorder="1" applyAlignment="1">
      <alignment horizontal="left" vertical="center" shrinkToFit="1"/>
    </xf>
    <xf numFmtId="197" fontId="0" fillId="0" borderId="127" xfId="0" applyNumberFormat="1" applyFont="1" applyBorder="1" applyAlignment="1">
      <alignment vertical="center" shrinkToFit="1"/>
    </xf>
    <xf numFmtId="0" fontId="0" fillId="0" borderId="137" xfId="0" applyBorder="1" applyAlignment="1">
      <alignment horizontal="center" vertical="center" shrinkToFit="1"/>
    </xf>
    <xf numFmtId="0" fontId="0" fillId="0" borderId="138" xfId="0" applyBorder="1" applyAlignment="1">
      <alignment vertical="center" shrinkToFit="1"/>
    </xf>
    <xf numFmtId="0" fontId="1" fillId="0" borderId="26" xfId="3" applyFont="1" applyFill="1" applyBorder="1" applyAlignment="1">
      <alignment horizontal="center" vertical="center"/>
    </xf>
    <xf numFmtId="0" fontId="0" fillId="0" borderId="27" xfId="0" applyBorder="1" applyAlignment="1">
      <alignment horizontal="center" vertical="center"/>
    </xf>
    <xf numFmtId="0" fontId="1" fillId="0" borderId="87" xfId="3" applyFont="1" applyBorder="1" applyAlignment="1">
      <alignment horizontal="center" vertical="center" shrinkToFit="1"/>
    </xf>
    <xf numFmtId="0" fontId="0" fillId="0" borderId="63" xfId="0" applyBorder="1" applyAlignment="1">
      <alignment horizontal="center" vertical="center" shrinkToFit="1"/>
    </xf>
    <xf numFmtId="0" fontId="0" fillId="0" borderId="129" xfId="0" applyBorder="1" applyAlignment="1">
      <alignment horizontal="center" vertical="center" shrinkToFit="1"/>
    </xf>
    <xf numFmtId="0" fontId="1" fillId="0" borderId="117" xfId="3" applyFont="1" applyFill="1" applyBorder="1" applyAlignment="1">
      <alignment vertical="center" shrinkToFit="1"/>
    </xf>
    <xf numFmtId="0" fontId="0" fillId="0" borderId="118" xfId="0" applyBorder="1" applyAlignment="1">
      <alignment vertical="center"/>
    </xf>
    <xf numFmtId="0" fontId="0" fillId="0" borderId="121" xfId="0" applyBorder="1" applyAlignment="1">
      <alignment vertical="center"/>
    </xf>
    <xf numFmtId="0" fontId="1" fillId="0" borderId="26" xfId="3" applyFont="1" applyBorder="1" applyAlignment="1">
      <alignment horizontal="center" vertical="center"/>
    </xf>
    <xf numFmtId="0" fontId="0" fillId="0" borderId="39" xfId="3" applyFont="1" applyBorder="1" applyAlignment="1">
      <alignment horizontal="left" vertical="center" shrinkToFit="1"/>
    </xf>
    <xf numFmtId="0" fontId="0" fillId="0" borderId="80" xfId="3" applyFont="1" applyBorder="1" applyAlignment="1">
      <alignment horizontal="left" shrinkToFit="1"/>
    </xf>
    <xf numFmtId="0" fontId="0" fillId="0" borderId="39" xfId="3" applyFont="1" applyBorder="1" applyAlignment="1">
      <alignment vertical="center" shrinkToFit="1"/>
    </xf>
    <xf numFmtId="0" fontId="0" fillId="0" borderId="80" xfId="3" applyFont="1" applyBorder="1" applyAlignment="1">
      <alignment shrinkToFit="1"/>
    </xf>
    <xf numFmtId="0" fontId="1" fillId="0" borderId="39" xfId="3" applyFont="1" applyBorder="1" applyAlignment="1">
      <alignment horizontal="left" vertical="center" shrinkToFit="1"/>
    </xf>
    <xf numFmtId="0" fontId="1" fillId="0" borderId="39" xfId="3" applyFont="1" applyBorder="1" applyAlignment="1">
      <alignment vertical="center" shrinkToFit="1"/>
    </xf>
    <xf numFmtId="0" fontId="1" fillId="0" borderId="111" xfId="3" applyFont="1" applyBorder="1" applyAlignment="1">
      <alignment horizontal="center" vertical="center"/>
    </xf>
    <xf numFmtId="0" fontId="1" fillId="0" borderId="112" xfId="3" applyFont="1" applyBorder="1" applyAlignment="1">
      <alignment horizontal="center" vertical="center"/>
    </xf>
    <xf numFmtId="0" fontId="21" fillId="0" borderId="0" xfId="3" applyFont="1" applyAlignment="1">
      <alignment horizontal="center" vertical="center"/>
    </xf>
    <xf numFmtId="0" fontId="0" fillId="0" borderId="0" xfId="3" applyFont="1" applyAlignment="1">
      <alignment horizontal="left" vertical="center" shrinkToFit="1"/>
    </xf>
    <xf numFmtId="0" fontId="0" fillId="0" borderId="0" xfId="3" applyFont="1" applyAlignment="1">
      <alignment vertical="center"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left" vertical="center"/>
    </xf>
    <xf numFmtId="0" fontId="3" fillId="0" borderId="18" xfId="0" applyFont="1" applyBorder="1" applyAlignment="1">
      <alignment horizontal="center" vertical="center"/>
    </xf>
    <xf numFmtId="0" fontId="5" fillId="0" borderId="0" xfId="0" applyFont="1" applyBorder="1" applyAlignment="1">
      <alignment horizontal="center" vertical="center"/>
    </xf>
    <xf numFmtId="0" fontId="3" fillId="0" borderId="45" xfId="0" applyFont="1" applyBorder="1" applyAlignment="1">
      <alignment vertical="center"/>
    </xf>
    <xf numFmtId="0" fontId="3" fillId="0" borderId="20"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20" xfId="0" applyFont="1" applyBorder="1" applyAlignment="1">
      <alignment vertical="center" wrapText="1"/>
    </xf>
    <xf numFmtId="0" fontId="3" fillId="0" borderId="21" xfId="0" applyFont="1" applyBorder="1" applyAlignment="1">
      <alignment vertical="center" wrapText="1"/>
    </xf>
    <xf numFmtId="0" fontId="0" fillId="0" borderId="21" xfId="0" applyBorder="1" applyAlignment="1">
      <alignment vertical="center" wrapText="1"/>
    </xf>
    <xf numFmtId="0" fontId="0" fillId="0" borderId="33" xfId="0" applyBorder="1" applyAlignment="1">
      <alignment vertical="center" wrapText="1"/>
    </xf>
    <xf numFmtId="0" fontId="0" fillId="0" borderId="21" xfId="0" applyBorder="1" applyAlignment="1">
      <alignment horizontal="left" vertical="center" shrinkToFit="1"/>
    </xf>
    <xf numFmtId="0" fontId="0" fillId="0" borderId="33" xfId="0" applyBorder="1" applyAlignment="1">
      <alignment horizontal="left" vertical="center" shrinkToFit="1"/>
    </xf>
    <xf numFmtId="0" fontId="3" fillId="0" borderId="44" xfId="0" applyFont="1" applyBorder="1" applyAlignment="1">
      <alignment vertical="center"/>
    </xf>
    <xf numFmtId="0" fontId="3" fillId="0" borderId="43" xfId="0" applyFont="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4" fillId="0" borderId="133" xfId="0" applyFont="1" applyBorder="1" applyAlignment="1">
      <alignment horizontal="center" vertical="center" wrapText="1"/>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57" xfId="0" applyFont="1" applyBorder="1" applyAlignment="1">
      <alignment horizontal="center" vertical="center"/>
    </xf>
    <xf numFmtId="0" fontId="0" fillId="0" borderId="100" xfId="0" applyFont="1" applyBorder="1" applyAlignment="1">
      <alignment horizontal="center" vertical="center"/>
    </xf>
    <xf numFmtId="0" fontId="0" fillId="0" borderId="158" xfId="0" applyFont="1" applyBorder="1" applyAlignment="1">
      <alignment horizontal="center" vertical="center"/>
    </xf>
    <xf numFmtId="0" fontId="9" fillId="7" borderId="53" xfId="2" applyFont="1" applyFill="1" applyBorder="1" applyAlignment="1">
      <alignment shrinkToFit="1"/>
    </xf>
    <xf numFmtId="0" fontId="9" fillId="7" borderId="54" xfId="2" applyFont="1" applyFill="1" applyBorder="1" applyAlignment="1">
      <alignment shrinkToFit="1"/>
    </xf>
    <xf numFmtId="0" fontId="9" fillId="7" borderId="55" xfId="2" applyFont="1" applyFill="1" applyBorder="1" applyAlignment="1">
      <alignment shrinkToFit="1"/>
    </xf>
    <xf numFmtId="0" fontId="0" fillId="0" borderId="49" xfId="0" applyBorder="1" applyAlignment="1">
      <alignment horizontal="justify" vertical="center"/>
    </xf>
    <xf numFmtId="0" fontId="0" fillId="0" borderId="13" xfId="0" applyBorder="1" applyAlignment="1">
      <alignment horizontal="justify" vertical="center"/>
    </xf>
    <xf numFmtId="0" fontId="8" fillId="0" borderId="46" xfId="2" applyFont="1" applyBorder="1" applyAlignment="1">
      <alignment shrinkToFit="1"/>
    </xf>
    <xf numFmtId="0" fontId="0" fillId="0" borderId="46" xfId="0" applyBorder="1" applyAlignment="1">
      <alignment shrinkToFit="1"/>
    </xf>
    <xf numFmtId="0" fontId="8" fillId="0" borderId="1" xfId="2" applyFont="1" applyBorder="1" applyAlignment="1">
      <alignment horizontal="center" shrinkToFit="1"/>
    </xf>
    <xf numFmtId="0" fontId="0" fillId="0" borderId="1" xfId="0" applyBorder="1" applyAlignment="1">
      <alignment horizontal="center"/>
    </xf>
    <xf numFmtId="0" fontId="9" fillId="0" borderId="47" xfId="2" applyFont="1" applyBorder="1" applyAlignment="1">
      <alignment horizontal="justify" vertical="center"/>
    </xf>
    <xf numFmtId="0" fontId="0" fillId="0" borderId="48" xfId="0" applyBorder="1" applyAlignment="1">
      <alignment horizontal="justify" vertical="center"/>
    </xf>
    <xf numFmtId="0" fontId="0" fillId="0" borderId="7" xfId="0" applyBorder="1" applyAlignment="1">
      <alignment horizontal="justify" vertical="center"/>
    </xf>
    <xf numFmtId="0" fontId="0" fillId="0" borderId="46" xfId="0" applyBorder="1" applyAlignment="1">
      <alignment horizontal="justify" vertical="center"/>
    </xf>
    <xf numFmtId="0" fontId="0" fillId="0" borderId="48" xfId="0" applyBorder="1" applyAlignment="1">
      <alignment horizontal="right" vertical="center"/>
    </xf>
    <xf numFmtId="0" fontId="0" fillId="0" borderId="46" xfId="0" applyBorder="1" applyAlignment="1">
      <alignment horizontal="right" vertical="center"/>
    </xf>
    <xf numFmtId="0" fontId="9" fillId="0" borderId="48" xfId="2" applyFont="1" applyBorder="1" applyAlignment="1">
      <alignment horizontal="justify" vertical="center"/>
    </xf>
    <xf numFmtId="0" fontId="3" fillId="0" borderId="16" xfId="0" applyFont="1" applyBorder="1" applyAlignment="1">
      <alignment horizontal="left" vertical="center"/>
    </xf>
    <xf numFmtId="0" fontId="8" fillId="0" borderId="20" xfId="2" applyFont="1" applyBorder="1" applyAlignment="1">
      <alignment horizontal="center" shrinkToFit="1"/>
    </xf>
    <xf numFmtId="0" fontId="12" fillId="0" borderId="1" xfId="0" applyFont="1" applyBorder="1" applyAlignment="1">
      <alignment horizontal="center" shrinkToFit="1"/>
    </xf>
    <xf numFmtId="0" fontId="9" fillId="0" borderId="21" xfId="2" applyFont="1" applyBorder="1" applyAlignment="1">
      <alignment horizontal="right" vertical="center" textRotation="255"/>
    </xf>
    <xf numFmtId="0" fontId="0" fillId="0" borderId="21" xfId="0" applyBorder="1" applyAlignment="1">
      <alignment vertical="center" textRotation="255"/>
    </xf>
    <xf numFmtId="0" fontId="0" fillId="0" borderId="3" xfId="0" applyBorder="1" applyAlignment="1">
      <alignment vertical="center" textRotation="255"/>
    </xf>
    <xf numFmtId="0" fontId="3" fillId="0" borderId="15" xfId="0" applyFont="1" applyBorder="1" applyAlignment="1">
      <alignment horizontal="left" vertical="center"/>
    </xf>
    <xf numFmtId="0" fontId="9" fillId="7" borderId="6" xfId="2" applyFont="1" applyFill="1" applyBorder="1" applyAlignment="1">
      <alignment horizontal="center" vertical="top" textRotation="255" wrapText="1"/>
    </xf>
    <xf numFmtId="0" fontId="9" fillId="0" borderId="47" xfId="2" applyFont="1" applyBorder="1" applyAlignment="1">
      <alignment shrinkToFit="1"/>
    </xf>
    <xf numFmtId="0" fontId="9" fillId="0" borderId="48" xfId="2" applyFont="1" applyBorder="1" applyAlignment="1">
      <alignment shrinkToFit="1"/>
    </xf>
    <xf numFmtId="0" fontId="9" fillId="0" borderId="49" xfId="2" applyFont="1" applyBorder="1" applyAlignment="1">
      <alignment shrinkToFit="1"/>
    </xf>
    <xf numFmtId="0" fontId="10" fillId="0" borderId="53" xfId="2" applyFont="1" applyBorder="1" applyAlignment="1">
      <alignment shrinkToFit="1"/>
    </xf>
    <xf numFmtId="0" fontId="10" fillId="0" borderId="54" xfId="2" applyFont="1" applyBorder="1" applyAlignment="1">
      <alignment shrinkToFit="1"/>
    </xf>
    <xf numFmtId="0" fontId="10" fillId="0" borderId="55" xfId="2" applyFont="1" applyBorder="1" applyAlignment="1">
      <alignment shrinkToFit="1"/>
    </xf>
    <xf numFmtId="0" fontId="9" fillId="4" borderId="53" xfId="2" applyFont="1" applyFill="1" applyBorder="1" applyAlignment="1">
      <alignment shrinkToFit="1"/>
    </xf>
    <xf numFmtId="0" fontId="9" fillId="4" borderId="54" xfId="2" applyFont="1" applyFill="1" applyBorder="1" applyAlignment="1">
      <alignment shrinkToFit="1"/>
    </xf>
    <xf numFmtId="0" fontId="9" fillId="4" borderId="55" xfId="2" applyFont="1" applyFill="1" applyBorder="1" applyAlignment="1">
      <alignment shrinkToFit="1"/>
    </xf>
    <xf numFmtId="0" fontId="9" fillId="0" borderId="50" xfId="2" applyFont="1" applyFill="1" applyBorder="1" applyAlignment="1">
      <alignment shrinkToFit="1"/>
    </xf>
    <xf numFmtId="0" fontId="9" fillId="0" borderId="51" xfId="2" applyFont="1" applyFill="1" applyBorder="1" applyAlignment="1">
      <alignment shrinkToFit="1"/>
    </xf>
    <xf numFmtId="0" fontId="9" fillId="0" borderId="52" xfId="2" applyFont="1" applyFill="1" applyBorder="1" applyAlignment="1">
      <alignment shrinkToFit="1"/>
    </xf>
    <xf numFmtId="0" fontId="9" fillId="5" borderId="53" xfId="2" applyFont="1" applyFill="1" applyBorder="1" applyAlignment="1">
      <alignment shrinkToFit="1"/>
    </xf>
    <xf numFmtId="0" fontId="9" fillId="5" borderId="54" xfId="2" applyFont="1" applyFill="1" applyBorder="1" applyAlignment="1">
      <alignment shrinkToFit="1"/>
    </xf>
    <xf numFmtId="0" fontId="9" fillId="5" borderId="55" xfId="2" applyFont="1" applyFill="1" applyBorder="1" applyAlignment="1">
      <alignment shrinkToFit="1"/>
    </xf>
    <xf numFmtId="0" fontId="9" fillId="6" borderId="53" xfId="2" applyFont="1" applyFill="1" applyBorder="1" applyAlignment="1">
      <alignment shrinkToFit="1"/>
    </xf>
    <xf numFmtId="0" fontId="9" fillId="6" borderId="54" xfId="2" applyFont="1" applyFill="1" applyBorder="1" applyAlignment="1">
      <alignment shrinkToFit="1"/>
    </xf>
    <xf numFmtId="0" fontId="9" fillId="6" borderId="55" xfId="2" applyFont="1" applyFill="1" applyBorder="1" applyAlignment="1">
      <alignment shrinkToFit="1"/>
    </xf>
    <xf numFmtId="0" fontId="9" fillId="0" borderId="59" xfId="2" applyFont="1" applyFill="1" applyBorder="1" applyAlignment="1">
      <alignment shrinkToFit="1"/>
    </xf>
    <xf numFmtId="0" fontId="9" fillId="0" borderId="60" xfId="2" applyFont="1" applyFill="1" applyBorder="1" applyAlignment="1">
      <alignment shrinkToFit="1"/>
    </xf>
    <xf numFmtId="0" fontId="9" fillId="0" borderId="61" xfId="2" applyFont="1" applyFill="1" applyBorder="1" applyAlignment="1">
      <alignment shrinkToFit="1"/>
    </xf>
    <xf numFmtId="38" fontId="9" fillId="2" borderId="8" xfId="1" applyFont="1" applyFill="1" applyBorder="1" applyAlignment="1" applyProtection="1">
      <alignment horizontal="center" vertical="center" shrinkToFit="1"/>
      <protection locked="0"/>
    </xf>
    <xf numFmtId="0" fontId="0" fillId="0" borderId="142" xfId="0" applyBorder="1" applyAlignment="1">
      <alignment horizontal="center" vertical="center" shrinkToFit="1"/>
    </xf>
    <xf numFmtId="0" fontId="9" fillId="0" borderId="53" xfId="2" applyFont="1" applyFill="1" applyBorder="1" applyAlignment="1">
      <alignment shrinkToFit="1"/>
    </xf>
    <xf numFmtId="0" fontId="9" fillId="0" borderId="54" xfId="2" applyFont="1" applyFill="1" applyBorder="1" applyAlignment="1">
      <alignment shrinkToFit="1"/>
    </xf>
    <xf numFmtId="0" fontId="9" fillId="0" borderId="55" xfId="2" applyFont="1" applyFill="1" applyBorder="1" applyAlignment="1">
      <alignment shrinkToFit="1"/>
    </xf>
    <xf numFmtId="0" fontId="9" fillId="0" borderId="56" xfId="2" applyFont="1" applyFill="1" applyBorder="1" applyAlignment="1">
      <alignment shrinkToFit="1"/>
    </xf>
    <xf numFmtId="0" fontId="9" fillId="0" borderId="57" xfId="2" applyFont="1" applyFill="1" applyBorder="1" applyAlignment="1">
      <alignment shrinkToFit="1"/>
    </xf>
    <xf numFmtId="0" fontId="9" fillId="0" borderId="58" xfId="2" applyFont="1" applyFill="1" applyBorder="1" applyAlignment="1">
      <alignment shrinkToFit="1"/>
    </xf>
    <xf numFmtId="0" fontId="9" fillId="11" borderId="53" xfId="2" applyFont="1" applyFill="1" applyBorder="1" applyAlignment="1">
      <alignment shrinkToFit="1"/>
    </xf>
    <xf numFmtId="0" fontId="9" fillId="11" borderId="54" xfId="2" applyFont="1" applyFill="1" applyBorder="1" applyAlignment="1">
      <alignment shrinkToFit="1"/>
    </xf>
    <xf numFmtId="0" fontId="9" fillId="11" borderId="55" xfId="2" applyFont="1" applyFill="1" applyBorder="1" applyAlignment="1">
      <alignment shrinkToFit="1"/>
    </xf>
    <xf numFmtId="0" fontId="11" fillId="0" borderId="50" xfId="2" applyFont="1" applyBorder="1" applyAlignment="1" applyProtection="1">
      <alignment shrinkToFit="1"/>
      <protection locked="0"/>
    </xf>
    <xf numFmtId="0" fontId="11" fillId="0" borderId="51" xfId="2" applyFont="1" applyBorder="1" applyAlignment="1" applyProtection="1">
      <alignment shrinkToFit="1"/>
      <protection locked="0"/>
    </xf>
    <xf numFmtId="0" fontId="11" fillId="0" borderId="52" xfId="2" applyFont="1" applyBorder="1" applyAlignment="1" applyProtection="1">
      <alignment shrinkToFit="1"/>
      <protection locked="0"/>
    </xf>
    <xf numFmtId="0" fontId="9" fillId="0" borderId="59" xfId="2" applyFont="1" applyBorder="1" applyAlignment="1">
      <alignment shrinkToFit="1"/>
    </xf>
    <xf numFmtId="0" fontId="9" fillId="0" borderId="60" xfId="2" applyFont="1" applyBorder="1" applyAlignment="1">
      <alignment shrinkToFit="1"/>
    </xf>
    <xf numFmtId="0" fontId="9" fillId="0" borderId="61" xfId="2" applyFont="1" applyBorder="1" applyAlignment="1">
      <alignment shrinkToFit="1"/>
    </xf>
    <xf numFmtId="0" fontId="9" fillId="0" borderId="50" xfId="2" applyFont="1" applyBorder="1" applyAlignment="1">
      <alignment shrinkToFit="1"/>
    </xf>
    <xf numFmtId="0" fontId="9" fillId="0" borderId="51" xfId="2" applyFont="1" applyBorder="1" applyAlignment="1">
      <alignment shrinkToFit="1"/>
    </xf>
    <xf numFmtId="0" fontId="9" fillId="0" borderId="52" xfId="2" applyFont="1" applyBorder="1" applyAlignment="1">
      <alignment shrinkToFit="1"/>
    </xf>
    <xf numFmtId="0" fontId="0" fillId="0" borderId="141" xfId="0" applyBorder="1" applyAlignment="1">
      <alignment horizontal="justify" vertical="center"/>
    </xf>
    <xf numFmtId="0" fontId="0" fillId="0" borderId="139" xfId="0" applyBorder="1" applyAlignment="1">
      <alignment horizontal="justify" vertical="center"/>
    </xf>
    <xf numFmtId="0" fontId="0" fillId="0" borderId="140" xfId="0" applyBorder="1" applyAlignment="1">
      <alignment horizontal="justify" vertical="center"/>
    </xf>
    <xf numFmtId="0" fontId="3" fillId="0" borderId="14" xfId="0" applyFont="1" applyBorder="1" applyAlignment="1">
      <alignment horizontal="left" vertical="center"/>
    </xf>
    <xf numFmtId="0" fontId="0" fillId="0" borderId="49" xfId="0" applyBorder="1" applyAlignment="1">
      <alignment shrinkToFit="1"/>
    </xf>
    <xf numFmtId="0" fontId="9" fillId="0" borderId="139" xfId="2" applyFont="1" applyBorder="1" applyAlignment="1">
      <alignment shrinkToFit="1"/>
    </xf>
    <xf numFmtId="0" fontId="9" fillId="0" borderId="141" xfId="2" applyFont="1" applyBorder="1" applyAlignment="1">
      <alignment shrinkToFit="1"/>
    </xf>
    <xf numFmtId="0" fontId="0" fillId="0" borderId="140" xfId="0" applyBorder="1" applyAlignment="1">
      <alignment horizontal="right" vertical="center"/>
    </xf>
    <xf numFmtId="0" fontId="0" fillId="0" borderId="55" xfId="0" applyBorder="1" applyAlignment="1">
      <alignment shrinkToFit="1"/>
    </xf>
    <xf numFmtId="0" fontId="9" fillId="0" borderId="56" xfId="2" applyFont="1" applyBorder="1" applyAlignment="1">
      <alignment shrinkToFit="1"/>
    </xf>
    <xf numFmtId="0" fontId="9" fillId="0" borderId="57" xfId="2" applyFont="1" applyBorder="1" applyAlignment="1">
      <alignment shrinkToFit="1"/>
    </xf>
    <xf numFmtId="0" fontId="9" fillId="0" borderId="58" xfId="2" applyFont="1" applyBorder="1" applyAlignment="1">
      <alignment shrinkToFit="1"/>
    </xf>
    <xf numFmtId="0" fontId="9" fillId="0" borderId="53" xfId="2" applyFont="1" applyBorder="1" applyAlignment="1">
      <alignment shrinkToFit="1"/>
    </xf>
    <xf numFmtId="0" fontId="9" fillId="0" borderId="54" xfId="2" applyFont="1" applyBorder="1" applyAlignment="1">
      <alignment shrinkToFit="1"/>
    </xf>
    <xf numFmtId="0" fontId="9" fillId="0" borderId="55" xfId="2" applyFont="1" applyBorder="1" applyAlignment="1">
      <alignment shrinkToFit="1"/>
    </xf>
    <xf numFmtId="0" fontId="9" fillId="6" borderId="6" xfId="2" applyFont="1" applyFill="1" applyBorder="1" applyAlignment="1">
      <alignment horizontal="center" vertical="top" textRotation="255" wrapText="1"/>
    </xf>
    <xf numFmtId="0" fontId="8" fillId="0" borderId="140" xfId="2" applyFont="1" applyBorder="1" applyAlignment="1">
      <alignment shrinkToFit="1"/>
    </xf>
    <xf numFmtId="0" fontId="0" fillId="0" borderId="140" xfId="0" applyBorder="1" applyAlignment="1">
      <alignment shrinkToFit="1"/>
    </xf>
    <xf numFmtId="186" fontId="16" fillId="0" borderId="66" xfId="0" applyNumberFormat="1" applyFont="1" applyBorder="1" applyAlignment="1">
      <alignment horizontal="center" vertical="center" shrinkToFit="1"/>
    </xf>
    <xf numFmtId="186" fontId="0" fillId="0" borderId="25" xfId="0" applyNumberFormat="1" applyBorder="1" applyAlignment="1">
      <alignment horizontal="center" vertical="center" shrinkToFit="1"/>
    </xf>
    <xf numFmtId="189" fontId="16" fillId="0" borderId="24" xfId="0" applyNumberFormat="1" applyFont="1" applyBorder="1" applyAlignment="1">
      <alignment horizontal="center" vertical="center" shrinkToFit="1"/>
    </xf>
    <xf numFmtId="189" fontId="0" fillId="0" borderId="31" xfId="0" applyNumberFormat="1" applyBorder="1" applyAlignment="1">
      <alignment horizontal="center" vertical="center" shrinkToFit="1"/>
    </xf>
    <xf numFmtId="178" fontId="0" fillId="0" borderId="69" xfId="0" applyNumberFormat="1" applyBorder="1" applyAlignment="1">
      <alignment horizontal="center" vertical="center" shrinkToFit="1"/>
    </xf>
    <xf numFmtId="0" fontId="0" fillId="0" borderId="149" xfId="0" applyBorder="1" applyAlignment="1">
      <alignment horizontal="center" vertical="center" shrinkToFit="1"/>
    </xf>
    <xf numFmtId="183" fontId="16" fillId="0" borderId="149" xfId="0" applyNumberFormat="1" applyFont="1" applyBorder="1" applyAlignment="1">
      <alignment horizontal="center" vertical="center" shrinkToFit="1"/>
    </xf>
    <xf numFmtId="180" fontId="16" fillId="0" borderId="149" xfId="0" applyNumberFormat="1" applyFont="1" applyBorder="1" applyAlignment="1">
      <alignment horizontal="center" vertical="center" shrinkToFit="1"/>
    </xf>
    <xf numFmtId="185" fontId="16" fillId="0" borderId="149" xfId="0" applyNumberFormat="1" applyFont="1" applyBorder="1" applyAlignment="1">
      <alignment horizontal="center" vertical="center" shrinkToFit="1"/>
    </xf>
    <xf numFmtId="181" fontId="16" fillId="0" borderId="149" xfId="0" applyNumberFormat="1" applyFont="1" applyBorder="1" applyAlignment="1">
      <alignment horizontal="center" vertical="center" shrinkToFit="1"/>
    </xf>
    <xf numFmtId="0" fontId="0" fillId="0" borderId="71"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16" fillId="0" borderId="0" xfId="0" applyFont="1" applyAlignment="1">
      <alignment horizontal="center" vertical="center" wrapText="1" shrinkToFit="1"/>
    </xf>
    <xf numFmtId="0" fontId="16" fillId="0" borderId="0" xfId="0" applyFont="1" applyAlignment="1">
      <alignment horizontal="center" vertical="center" wrapText="1"/>
    </xf>
    <xf numFmtId="179" fontId="0" fillId="0" borderId="20" xfId="0" applyNumberFormat="1" applyBorder="1" applyAlignment="1">
      <alignment horizontal="center" vertical="center" shrinkToFit="1"/>
    </xf>
    <xf numFmtId="0" fontId="0" fillId="0" borderId="33" xfId="0" applyBorder="1" applyAlignment="1">
      <alignment horizontal="center" vertical="center" shrinkToFit="1"/>
    </xf>
    <xf numFmtId="178" fontId="0" fillId="0" borderId="0" xfId="0" applyNumberFormat="1" applyBorder="1" applyAlignment="1">
      <alignment horizontal="center" vertical="center" shrinkToFit="1"/>
    </xf>
    <xf numFmtId="178" fontId="0" fillId="0" borderId="66" xfId="0" applyNumberFormat="1" applyBorder="1" applyAlignment="1">
      <alignment horizontal="center" vertical="center" shrinkToFit="1"/>
    </xf>
    <xf numFmtId="0" fontId="0" fillId="0" borderId="25" xfId="0" applyBorder="1" applyAlignment="1">
      <alignment horizontal="center" vertical="center" shrinkToFit="1"/>
    </xf>
    <xf numFmtId="183" fontId="16" fillId="0" borderId="25" xfId="0" applyNumberFormat="1" applyFont="1" applyBorder="1" applyAlignment="1">
      <alignment horizontal="center" vertical="center" shrinkToFit="1"/>
    </xf>
    <xf numFmtId="180" fontId="16" fillId="0" borderId="25" xfId="0" applyNumberFormat="1" applyFont="1" applyBorder="1" applyAlignment="1">
      <alignment horizontal="center" vertical="center" shrinkToFit="1"/>
    </xf>
    <xf numFmtId="185" fontId="16" fillId="0" borderId="25" xfId="0" applyNumberFormat="1" applyFont="1" applyBorder="1" applyAlignment="1">
      <alignment horizontal="center" vertical="center" shrinkToFit="1"/>
    </xf>
    <xf numFmtId="181" fontId="16" fillId="0" borderId="25" xfId="0" applyNumberFormat="1" applyFont="1" applyBorder="1" applyAlignment="1">
      <alignment horizontal="center" vertical="center" shrinkToFit="1"/>
    </xf>
    <xf numFmtId="0" fontId="0" fillId="0" borderId="31" xfId="0" applyBorder="1" applyAlignment="1">
      <alignment horizontal="center" vertical="center" shrinkToFit="1"/>
    </xf>
    <xf numFmtId="179" fontId="0" fillId="0" borderId="152" xfId="0" applyNumberFormat="1" applyBorder="1" applyAlignment="1">
      <alignment horizontal="center" vertical="center" shrinkToFit="1"/>
    </xf>
    <xf numFmtId="179" fontId="0" fillId="0" borderId="153" xfId="0" applyNumberFormat="1" applyBorder="1" applyAlignment="1">
      <alignment horizontal="center" vertical="center" shrinkToFit="1"/>
    </xf>
    <xf numFmtId="179" fontId="0" fillId="0" borderId="26" xfId="0" applyNumberFormat="1" applyBorder="1" applyAlignment="1">
      <alignment horizontal="center" vertical="center"/>
    </xf>
    <xf numFmtId="179" fontId="0" fillId="0" borderId="32" xfId="0" applyNumberFormat="1" applyBorder="1">
      <alignment vertical="center"/>
    </xf>
    <xf numFmtId="179" fontId="0" fillId="0" borderId="20" xfId="0" applyNumberFormat="1" applyBorder="1" applyAlignment="1">
      <alignment horizontal="center" vertical="center"/>
    </xf>
    <xf numFmtId="179" fontId="0" fillId="0" borderId="33" xfId="0" applyNumberFormat="1" applyBorder="1" applyAlignment="1">
      <alignment horizontal="center" vertical="center"/>
    </xf>
    <xf numFmtId="187" fontId="0" fillId="0" borderId="20" xfId="0" applyNumberFormat="1" applyBorder="1" applyAlignment="1">
      <alignment horizontal="center" vertical="center"/>
    </xf>
    <xf numFmtId="187" fontId="0" fillId="0" borderId="33" xfId="0" applyNumberFormat="1" applyBorder="1" applyAlignment="1">
      <alignment horizontal="center" vertical="center"/>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38" xfId="0" applyBorder="1" applyAlignment="1">
      <alignment horizontal="center" vertical="center" shrinkToFit="1"/>
    </xf>
    <xf numFmtId="0" fontId="0" fillId="0" borderId="29" xfId="0" applyBorder="1" applyAlignment="1">
      <alignment horizontal="center" vertical="center" shrinkToFit="1"/>
    </xf>
    <xf numFmtId="183" fontId="16" fillId="0" borderId="1" xfId="0" applyNumberFormat="1" applyFont="1" applyBorder="1" applyAlignment="1">
      <alignment horizontal="center" vertical="center" shrinkToFit="1"/>
    </xf>
    <xf numFmtId="0" fontId="0" fillId="0" borderId="1" xfId="0" applyBorder="1" applyAlignment="1">
      <alignment horizontal="center" vertical="center" shrinkToFit="1"/>
    </xf>
    <xf numFmtId="178" fontId="0" fillId="0" borderId="65" xfId="0" applyNumberFormat="1" applyBorder="1" applyAlignment="1">
      <alignment horizontal="center" vertical="center" shrinkToFit="1"/>
    </xf>
    <xf numFmtId="178" fontId="0" fillId="0" borderId="73" xfId="0" applyNumberFormat="1" applyBorder="1" applyAlignment="1">
      <alignment horizontal="center" vertical="center" shrinkToFit="1"/>
    </xf>
    <xf numFmtId="183" fontId="16" fillId="0" borderId="38" xfId="0" applyNumberFormat="1" applyFont="1" applyBorder="1" applyAlignment="1">
      <alignment horizontal="center" vertical="center" shrinkToFit="1"/>
    </xf>
    <xf numFmtId="185" fontId="16" fillId="0" borderId="1" xfId="0" applyNumberFormat="1" applyFont="1" applyBorder="1" applyAlignment="1">
      <alignment horizontal="center" vertical="center" shrinkToFit="1"/>
    </xf>
    <xf numFmtId="181" fontId="16" fillId="0" borderId="38" xfId="0" applyNumberFormat="1" applyFont="1" applyBorder="1" applyAlignment="1">
      <alignment horizontal="center" vertical="center" shrinkToFit="1"/>
    </xf>
    <xf numFmtId="185" fontId="16" fillId="0" borderId="38" xfId="0" applyNumberFormat="1" applyFont="1" applyBorder="1" applyAlignment="1">
      <alignment horizontal="center" vertical="center" shrinkToFit="1"/>
    </xf>
    <xf numFmtId="180" fontId="16" fillId="0" borderId="38" xfId="0" applyNumberFormat="1" applyFont="1" applyBorder="1" applyAlignment="1">
      <alignment horizontal="center" vertical="center" shrinkToFit="1"/>
    </xf>
    <xf numFmtId="181" fontId="16" fillId="0" borderId="1" xfId="0" applyNumberFormat="1" applyFont="1" applyBorder="1" applyAlignment="1">
      <alignment horizontal="center" vertical="center" shrinkToFit="1"/>
    </xf>
    <xf numFmtId="0" fontId="0" fillId="0" borderId="30" xfId="0" applyBorder="1" applyAlignment="1">
      <alignment horizontal="center" vertical="center" shrinkToFit="1"/>
    </xf>
    <xf numFmtId="180" fontId="16" fillId="0" borderId="1" xfId="0" applyNumberFormat="1" applyFont="1" applyBorder="1" applyAlignment="1">
      <alignment horizontal="center" vertical="center" shrinkToFit="1"/>
    </xf>
    <xf numFmtId="0" fontId="16" fillId="0" borderId="92" xfId="0" applyFont="1" applyBorder="1" applyAlignment="1">
      <alignment horizontal="center" vertical="center" wrapText="1" shrinkToFit="1"/>
    </xf>
    <xf numFmtId="0" fontId="16" fillId="0" borderId="21" xfId="0" applyFont="1" applyBorder="1" applyAlignment="1">
      <alignment horizontal="center" vertical="center" wrapText="1"/>
    </xf>
    <xf numFmtId="0" fontId="0" fillId="0" borderId="92" xfId="0" applyBorder="1" applyAlignment="1">
      <alignment horizontal="center" vertical="center" shrinkToFit="1"/>
    </xf>
    <xf numFmtId="0" fontId="0" fillId="0" borderId="21" xfId="0" applyBorder="1" applyAlignment="1">
      <alignment horizontal="center" vertical="center" shrinkToFit="1"/>
    </xf>
    <xf numFmtId="179" fontId="0" fillId="0" borderId="33" xfId="0" applyNumberFormat="1" applyBorder="1" applyAlignment="1">
      <alignment horizontal="center" vertical="center" shrinkToFit="1"/>
    </xf>
    <xf numFmtId="179" fontId="0" fillId="0" borderId="33" xfId="0" applyNumberFormat="1" applyBorder="1">
      <alignment vertical="center"/>
    </xf>
    <xf numFmtId="179" fontId="0" fillId="0" borderId="36" xfId="0" applyNumberFormat="1" applyBorder="1" applyAlignment="1">
      <alignment horizontal="center" vertical="center" shrinkToFit="1"/>
    </xf>
    <xf numFmtId="0" fontId="0" fillId="0" borderId="64" xfId="0" applyBorder="1" applyAlignment="1">
      <alignment horizontal="center" vertical="center" shrinkToFit="1"/>
    </xf>
    <xf numFmtId="0" fontId="0" fillId="0" borderId="70" xfId="0" applyBorder="1" applyAlignment="1">
      <alignment horizontal="center" vertical="center" shrinkToFit="1"/>
    </xf>
    <xf numFmtId="0" fontId="0" fillId="0" borderId="38" xfId="0" applyBorder="1" applyAlignment="1">
      <alignment vertical="center" shrinkToFit="1"/>
    </xf>
    <xf numFmtId="0" fontId="8" fillId="0" borderId="46" xfId="2" applyFont="1" applyBorder="1" applyAlignment="1">
      <alignment horizontal="center" shrinkToFit="1"/>
    </xf>
    <xf numFmtId="0" fontId="0" fillId="0" borderId="46" xfId="0" applyBorder="1" applyAlignment="1">
      <alignment horizontal="center" shrinkToFit="1"/>
    </xf>
    <xf numFmtId="0" fontId="0" fillId="0" borderId="26" xfId="0" applyBorder="1" applyAlignment="1">
      <alignment horizontal="center" vertical="center" shrinkToFit="1"/>
    </xf>
    <xf numFmtId="0" fontId="0" fillId="0" borderId="22" xfId="0" applyBorder="1" applyAlignment="1">
      <alignment horizontal="center" vertical="center" shrinkToFit="1"/>
    </xf>
    <xf numFmtId="0" fontId="0" fillId="0" borderId="32" xfId="0" applyBorder="1" applyAlignment="1">
      <alignment horizontal="center" vertical="center" shrinkToFit="1"/>
    </xf>
    <xf numFmtId="0" fontId="0" fillId="0" borderId="62" xfId="0" applyBorder="1" applyAlignment="1">
      <alignment horizontal="center" vertical="center" shrinkToFit="1"/>
    </xf>
    <xf numFmtId="0" fontId="0" fillId="0" borderId="28" xfId="0" applyBorder="1" applyAlignment="1">
      <alignment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69" xfId="0" applyBorder="1" applyAlignment="1">
      <alignment horizontal="center" vertical="center" shrinkToFit="1"/>
    </xf>
    <xf numFmtId="186" fontId="16" fillId="0" borderId="73" xfId="0" applyNumberFormat="1" applyFont="1" applyBorder="1" applyAlignment="1">
      <alignment horizontal="center" vertical="center" shrinkToFit="1"/>
    </xf>
    <xf numFmtId="186" fontId="0" fillId="0" borderId="1" xfId="0" applyNumberFormat="1" applyBorder="1" applyAlignment="1">
      <alignment horizontal="center" vertical="center" shrinkToFit="1"/>
    </xf>
    <xf numFmtId="178" fontId="0" fillId="0" borderId="21" xfId="0" applyNumberFormat="1" applyBorder="1" applyAlignment="1">
      <alignment horizontal="center" vertical="center" shrinkToFit="1"/>
    </xf>
    <xf numFmtId="0" fontId="0" fillId="0" borderId="145" xfId="0" applyBorder="1" applyAlignment="1">
      <alignment horizontal="center" vertical="center" shrinkToFit="1"/>
    </xf>
    <xf numFmtId="0" fontId="0" fillId="0" borderId="72" xfId="0" applyBorder="1" applyAlignment="1">
      <alignment horizontal="center" vertical="center" shrinkToFit="1"/>
    </xf>
    <xf numFmtId="0" fontId="0" fillId="0" borderId="144" xfId="0" applyBorder="1" applyAlignment="1">
      <alignment horizontal="center" vertical="center" shrinkToFit="1"/>
    </xf>
    <xf numFmtId="189" fontId="16" fillId="0" borderId="3" xfId="0" applyNumberFormat="1" applyFont="1" applyBorder="1" applyAlignment="1">
      <alignment horizontal="center" vertical="center" shrinkToFit="1"/>
    </xf>
    <xf numFmtId="189" fontId="0" fillId="0" borderId="30" xfId="0" applyNumberFormat="1" applyBorder="1" applyAlignment="1">
      <alignment horizontal="center" vertical="center" shrinkToFit="1"/>
    </xf>
    <xf numFmtId="0" fontId="0" fillId="0" borderId="28" xfId="0" applyBorder="1" applyAlignment="1">
      <alignment horizontal="center" vertical="center" shrinkToFit="1"/>
    </xf>
    <xf numFmtId="0" fontId="0" fillId="0" borderId="24" xfId="0" applyBorder="1" applyAlignment="1">
      <alignment horizontal="center" vertical="center" shrinkToFit="1"/>
    </xf>
    <xf numFmtId="0" fontId="0" fillId="0" borderId="93" xfId="0" applyBorder="1" applyAlignment="1">
      <alignment horizontal="center" vertical="center" shrinkToFit="1"/>
    </xf>
    <xf numFmtId="0" fontId="0" fillId="0" borderId="99" xfId="0" applyBorder="1" applyAlignment="1">
      <alignment horizontal="center" vertical="center" shrinkToFit="1"/>
    </xf>
    <xf numFmtId="0" fontId="0" fillId="0" borderId="107" xfId="0" applyBorder="1" applyAlignment="1">
      <alignment horizontal="center" vertical="center" shrinkToFit="1"/>
    </xf>
    <xf numFmtId="0" fontId="0" fillId="0" borderId="84" xfId="0" applyBorder="1" applyAlignment="1">
      <alignment horizontal="center" vertical="center" shrinkToFit="1"/>
    </xf>
    <xf numFmtId="0" fontId="0" fillId="0" borderId="147" xfId="0" applyBorder="1" applyAlignment="1">
      <alignment horizontal="center" vertical="center" shrinkToFit="1"/>
    </xf>
    <xf numFmtId="179" fontId="0" fillId="0" borderId="22" xfId="0" applyNumberFormat="1" applyBorder="1" applyAlignment="1">
      <alignment horizontal="center" vertical="center" shrinkToFit="1"/>
    </xf>
    <xf numFmtId="188" fontId="0" fillId="0" borderId="73" xfId="0" applyNumberFormat="1" applyBorder="1" applyAlignment="1">
      <alignment horizontal="center" vertical="center" shrinkToFit="1"/>
    </xf>
    <xf numFmtId="188" fontId="0" fillId="0" borderId="2" xfId="0" applyNumberFormat="1" applyBorder="1" applyAlignment="1">
      <alignment vertical="center" shrinkToFit="1"/>
    </xf>
    <xf numFmtId="188" fontId="0" fillId="0" borderId="66" xfId="0" applyNumberFormat="1" applyBorder="1" applyAlignment="1">
      <alignment horizontal="center" vertical="center" shrinkToFit="1"/>
    </xf>
    <xf numFmtId="188" fontId="0" fillId="0" borderId="135" xfId="0" applyNumberFormat="1" applyBorder="1" applyAlignment="1">
      <alignment vertical="center" shrinkToFit="1"/>
    </xf>
    <xf numFmtId="0" fontId="0" fillId="0" borderId="41" xfId="0" applyBorder="1" applyAlignment="1">
      <alignment horizontal="center" vertical="center" shrinkToFit="1"/>
    </xf>
    <xf numFmtId="0" fontId="0" fillId="0" borderId="77" xfId="0" applyBorder="1" applyAlignment="1">
      <alignment horizontal="center" vertical="center" shrinkToFit="1"/>
    </xf>
    <xf numFmtId="0" fontId="0" fillId="0" borderId="0" xfId="0" applyAlignment="1">
      <alignment horizontal="center" vertical="center" shrinkToFit="1"/>
    </xf>
    <xf numFmtId="0" fontId="0" fillId="0" borderId="76" xfId="0" applyBorder="1" applyAlignment="1">
      <alignment horizontal="center" vertical="center" shrinkToFit="1"/>
    </xf>
    <xf numFmtId="0" fontId="0" fillId="0" borderId="94" xfId="0"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73" xfId="0" applyBorder="1" applyAlignment="1">
      <alignment horizontal="center" vertical="center" shrinkToFit="1"/>
    </xf>
    <xf numFmtId="0" fontId="0" fillId="0" borderId="2" xfId="0" applyBorder="1" applyAlignment="1">
      <alignment vertical="center" shrinkToFit="1"/>
    </xf>
    <xf numFmtId="0" fontId="0" fillId="0" borderId="92" xfId="0" applyBorder="1" applyAlignment="1">
      <alignment horizontal="center" vertical="center" wrapText="1" shrinkToFit="1"/>
    </xf>
    <xf numFmtId="0" fontId="0" fillId="0" borderId="107" xfId="0" applyBorder="1" applyAlignment="1">
      <alignment vertical="center" shrinkToFit="1"/>
    </xf>
    <xf numFmtId="0" fontId="0" fillId="0" borderId="84" xfId="0" applyBorder="1" applyAlignment="1">
      <alignment vertical="center" shrinkToFit="1"/>
    </xf>
    <xf numFmtId="0" fontId="0" fillId="0" borderId="85" xfId="0" applyBorder="1" applyAlignment="1">
      <alignment vertical="center" shrinkToFit="1"/>
    </xf>
    <xf numFmtId="0" fontId="0" fillId="8" borderId="102" xfId="0" applyFill="1" applyBorder="1" applyAlignment="1">
      <alignment vertical="center" textRotation="255"/>
    </xf>
    <xf numFmtId="0" fontId="0" fillId="8" borderId="104" xfId="0" applyFill="1" applyBorder="1" applyAlignment="1">
      <alignment vertical="center" textRotation="255"/>
    </xf>
    <xf numFmtId="0" fontId="0" fillId="8" borderId="105" xfId="0" applyFill="1" applyBorder="1" applyAlignment="1">
      <alignment vertical="center" textRotation="255"/>
    </xf>
    <xf numFmtId="0" fontId="0" fillId="9" borderId="102" xfId="0" applyFill="1" applyBorder="1" applyAlignment="1">
      <alignment vertical="center" textRotation="255" shrinkToFit="1"/>
    </xf>
    <xf numFmtId="0" fontId="0" fillId="9" borderId="104" xfId="0" applyFill="1" applyBorder="1" applyAlignment="1">
      <alignment vertical="center" textRotation="255" shrinkToFit="1"/>
    </xf>
    <xf numFmtId="0" fontId="0" fillId="9" borderId="105" xfId="0" applyFill="1" applyBorder="1" applyAlignment="1">
      <alignment vertical="center" textRotation="255" shrinkToFit="1"/>
    </xf>
    <xf numFmtId="0" fontId="0" fillId="0" borderId="102" xfId="0" applyBorder="1" applyAlignment="1">
      <alignment vertical="center" shrinkToFit="1"/>
    </xf>
    <xf numFmtId="0" fontId="0" fillId="0" borderId="105" xfId="0" applyBorder="1" applyAlignment="1">
      <alignment vertical="center" shrinkToFit="1"/>
    </xf>
    <xf numFmtId="0" fontId="0" fillId="0" borderId="100" xfId="0" applyBorder="1" applyAlignment="1">
      <alignment vertical="center" shrinkToFit="1"/>
    </xf>
    <xf numFmtId="0" fontId="0" fillId="0" borderId="0" xfId="0" applyAlignment="1">
      <alignment vertical="center" shrinkToFit="1"/>
    </xf>
    <xf numFmtId="0" fontId="0" fillId="0" borderId="0" xfId="0" applyAlignment="1">
      <alignment horizontal="right" vertical="center" shrinkToFit="1"/>
    </xf>
    <xf numFmtId="0" fontId="0" fillId="0" borderId="0" xfId="0" applyFont="1" applyAlignment="1">
      <alignment horizontal="right" vertical="center" shrinkToFit="1"/>
    </xf>
    <xf numFmtId="0" fontId="19" fillId="0" borderId="0" xfId="0" applyFont="1" applyAlignment="1">
      <alignment horizontal="center" vertical="center" shrinkToFit="1"/>
    </xf>
    <xf numFmtId="0" fontId="20" fillId="0" borderId="0" xfId="0" applyFont="1" applyAlignment="1">
      <alignment vertical="center" shrinkToFit="1"/>
    </xf>
    <xf numFmtId="0" fontId="0" fillId="0" borderId="0" xfId="0" applyAlignment="1">
      <alignment shrinkToFit="1"/>
    </xf>
    <xf numFmtId="204" fontId="0" fillId="0" borderId="0" xfId="0" applyNumberFormat="1" applyAlignment="1">
      <alignment horizontal="center" vertical="center" shrinkToFit="1"/>
    </xf>
    <xf numFmtId="181" fontId="0" fillId="0" borderId="0" xfId="0" applyNumberFormat="1" applyBorder="1" applyAlignment="1" applyProtection="1">
      <alignment vertical="center" shrinkToFit="1"/>
      <protection hidden="1"/>
    </xf>
    <xf numFmtId="0" fontId="0" fillId="0" borderId="0" xfId="0" applyAlignment="1">
      <alignment vertical="center"/>
    </xf>
    <xf numFmtId="204" fontId="0" fillId="0" borderId="0" xfId="0" applyNumberFormat="1" applyAlignment="1">
      <alignment vertical="center" shrinkToFit="1"/>
    </xf>
    <xf numFmtId="0" fontId="0" fillId="0" borderId="39" xfId="0" applyBorder="1" applyAlignment="1">
      <alignment horizontal="center" vertical="center" shrinkToFit="1"/>
    </xf>
    <xf numFmtId="0" fontId="0" fillId="0" borderId="80" xfId="0" applyBorder="1" applyAlignment="1">
      <alignment horizontal="center" vertical="center" shrinkToFit="1"/>
    </xf>
    <xf numFmtId="0" fontId="0" fillId="0" borderId="39" xfId="0" applyBorder="1" applyAlignment="1">
      <alignment vertical="center" shrinkToFit="1"/>
    </xf>
    <xf numFmtId="0" fontId="0" fillId="0" borderId="80" xfId="0" applyBorder="1" applyAlignment="1">
      <alignment vertical="center" shrinkToFit="1"/>
    </xf>
    <xf numFmtId="0" fontId="1" fillId="13" borderId="65" xfId="3" applyFont="1" applyFill="1" applyBorder="1" applyAlignment="1">
      <alignment horizontal="center" vertical="center"/>
    </xf>
    <xf numFmtId="0" fontId="1" fillId="13" borderId="73" xfId="3" applyFont="1" applyFill="1" applyBorder="1" applyAlignment="1">
      <alignment horizontal="center" vertical="center"/>
    </xf>
    <xf numFmtId="193" fontId="0" fillId="13" borderId="73" xfId="3" applyNumberFormat="1" applyFont="1" applyFill="1" applyBorder="1" applyAlignment="1">
      <alignment horizontal="center" vertical="center"/>
    </xf>
    <xf numFmtId="193" fontId="0" fillId="13" borderId="66" xfId="3" applyNumberFormat="1" applyFont="1" applyFill="1" applyBorder="1" applyAlignment="1">
      <alignment horizontal="center" vertical="center"/>
    </xf>
    <xf numFmtId="0" fontId="1" fillId="13" borderId="65" xfId="3" applyFont="1" applyFill="1" applyBorder="1" applyAlignment="1">
      <alignment horizontal="center" vertical="center" wrapText="1"/>
    </xf>
    <xf numFmtId="0" fontId="1" fillId="13" borderId="73" xfId="3" applyFont="1" applyFill="1" applyBorder="1" applyAlignment="1">
      <alignment horizontal="center" vertical="center" wrapText="1"/>
    </xf>
    <xf numFmtId="0" fontId="1" fillId="13" borderId="93" xfId="3" applyFont="1" applyFill="1" applyBorder="1" applyAlignment="1">
      <alignment horizontal="center" vertical="center" wrapText="1"/>
    </xf>
    <xf numFmtId="0" fontId="1" fillId="13" borderId="99" xfId="3" applyFont="1" applyFill="1" applyBorder="1" applyAlignment="1">
      <alignment horizontal="center" vertical="center" wrapText="1"/>
    </xf>
    <xf numFmtId="0" fontId="16" fillId="13" borderId="73" xfId="3" applyFont="1" applyFill="1" applyBorder="1" applyAlignment="1">
      <alignment horizontal="center" vertical="center" wrapText="1"/>
    </xf>
    <xf numFmtId="0" fontId="1" fillId="13" borderId="66" xfId="3" applyFont="1" applyFill="1" applyBorder="1" applyAlignment="1">
      <alignment horizontal="center" vertical="center" wrapText="1"/>
    </xf>
    <xf numFmtId="0" fontId="0" fillId="0" borderId="87" xfId="0" applyFill="1" applyBorder="1" applyAlignment="1">
      <alignment horizontal="center" vertical="center"/>
    </xf>
    <xf numFmtId="0" fontId="0" fillId="0" borderId="20" xfId="0" applyFill="1" applyBorder="1" applyAlignment="1">
      <alignment horizontal="center" vertical="center"/>
    </xf>
    <xf numFmtId="0" fontId="0" fillId="0" borderId="40" xfId="0" applyFill="1" applyBorder="1" applyAlignment="1">
      <alignment horizontal="center" vertical="center"/>
    </xf>
    <xf numFmtId="179" fontId="0" fillId="0" borderId="26" xfId="0" applyNumberFormat="1" applyFill="1" applyBorder="1" applyAlignment="1">
      <alignment horizontal="center" vertical="center"/>
    </xf>
    <xf numFmtId="179" fontId="0" fillId="0" borderId="20" xfId="0" applyNumberFormat="1" applyFill="1" applyBorder="1" applyAlignment="1">
      <alignment horizontal="center" vertical="center"/>
    </xf>
    <xf numFmtId="187" fontId="0" fillId="0" borderId="20" xfId="0" applyNumberFormat="1" applyFill="1" applyBorder="1" applyAlignment="1">
      <alignment horizontal="center" vertical="center"/>
    </xf>
    <xf numFmtId="179" fontId="0" fillId="0" borderId="36" xfId="0" applyNumberFormat="1" applyFill="1" applyBorder="1" applyAlignment="1">
      <alignment horizontal="center" vertical="center"/>
    </xf>
    <xf numFmtId="179" fontId="0" fillId="0" borderId="36" xfId="0" applyNumberFormat="1" applyFill="1" applyBorder="1" applyAlignment="1">
      <alignment horizontal="center" vertical="center" shrinkToFit="1"/>
    </xf>
    <xf numFmtId="179" fontId="0" fillId="0" borderId="26" xfId="0" applyNumberFormat="1" applyFill="1" applyBorder="1" applyAlignment="1">
      <alignment horizontal="center" vertical="center" shrinkToFit="1"/>
    </xf>
    <xf numFmtId="0" fontId="0" fillId="0" borderId="88" xfId="0" applyFill="1" applyBorder="1">
      <alignment vertical="center"/>
    </xf>
    <xf numFmtId="0" fontId="0" fillId="0" borderId="33" xfId="0" applyFill="1" applyBorder="1">
      <alignment vertical="center"/>
    </xf>
    <xf numFmtId="0" fontId="0" fillId="0" borderId="77" xfId="0" applyFill="1" applyBorder="1">
      <alignment vertical="center"/>
    </xf>
    <xf numFmtId="0" fontId="0" fillId="0" borderId="41" xfId="0" applyFill="1" applyBorder="1">
      <alignment vertical="center"/>
    </xf>
    <xf numFmtId="179" fontId="0" fillId="0" borderId="32" xfId="0" applyNumberFormat="1" applyFill="1" applyBorder="1">
      <alignment vertical="center"/>
    </xf>
    <xf numFmtId="179" fontId="0" fillId="0" borderId="33" xfId="0" applyNumberFormat="1" applyFill="1" applyBorder="1" applyAlignment="1">
      <alignment horizontal="center" vertical="center"/>
    </xf>
    <xf numFmtId="187" fontId="0" fillId="0" borderId="33" xfId="0" applyNumberFormat="1" applyFill="1" applyBorder="1" applyAlignment="1">
      <alignment horizontal="center" vertical="center"/>
    </xf>
    <xf numFmtId="179" fontId="0" fillId="0" borderId="64" xfId="0" applyNumberFormat="1" applyFill="1" applyBorder="1" applyAlignment="1">
      <alignment horizontal="center" vertical="center"/>
    </xf>
    <xf numFmtId="0" fontId="0" fillId="0" borderId="64" xfId="0" applyFill="1" applyBorder="1" applyAlignment="1">
      <alignment horizontal="center" vertical="center" shrinkToFit="1"/>
    </xf>
    <xf numFmtId="179" fontId="0" fillId="0" borderId="32" xfId="0" applyNumberFormat="1" applyFill="1" applyBorder="1" applyAlignment="1">
      <alignment horizontal="center" vertical="center" shrinkToFit="1"/>
    </xf>
  </cellXfs>
  <cellStyles count="5">
    <cellStyle name="桁区切り 2" xfId="4" xr:uid="{00000000-0005-0000-0000-000000000000}"/>
    <cellStyle name="桁区切り_就農施設等資金利用計画書" xfId="1" xr:uid="{00000000-0005-0000-0000-000001000000}"/>
    <cellStyle name="標準" xfId="0" builtinId="0"/>
    <cellStyle name="標準 2" xfId="3" xr:uid="{00000000-0005-0000-0000-000003000000}"/>
    <cellStyle name="標準_経営改善資金計画書(個人）" xfId="2" xr:uid="{00000000-0005-0000-0000-000004000000}"/>
  </cellStyles>
  <dxfs count="0"/>
  <tableStyles count="0" defaultTableStyle="TableStyleMedium9" defaultPivotStyle="PivotStyleLight16"/>
  <colors>
    <mruColors>
      <color rgb="FFA9F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K50"/>
  <sheetViews>
    <sheetView topLeftCell="A13" zoomScaleNormal="100" zoomScaleSheetLayoutView="100" workbookViewId="0">
      <selection activeCell="M41" sqref="M41"/>
    </sheetView>
  </sheetViews>
  <sheetFormatPr defaultRowHeight="30" customHeight="1" x14ac:dyDescent="0.15"/>
  <cols>
    <col min="1" max="1" width="3" style="2" customWidth="1"/>
    <col min="2" max="2" width="11.875" style="2" customWidth="1"/>
    <col min="3" max="5" width="10.625" style="2" customWidth="1"/>
    <col min="6" max="8" width="12.625" style="2" customWidth="1"/>
    <col min="9" max="10" width="10.625" style="2" hidden="1" customWidth="1"/>
    <col min="11" max="11" width="0.125" style="2" hidden="1" customWidth="1"/>
    <col min="12" max="12" width="10.625" style="2" customWidth="1"/>
    <col min="13" max="16384" width="9" style="2"/>
  </cols>
  <sheetData>
    <row r="1" spans="1:11" ht="32.25" customHeight="1" x14ac:dyDescent="0.15">
      <c r="A1" s="472" t="s">
        <v>238</v>
      </c>
      <c r="B1" s="473"/>
      <c r="C1" s="473"/>
      <c r="D1" s="473"/>
      <c r="E1" s="473"/>
      <c r="F1" s="473"/>
      <c r="G1" s="473"/>
      <c r="H1" s="473"/>
    </row>
    <row r="2" spans="1:11" ht="18" customHeight="1" x14ac:dyDescent="0.15">
      <c r="A2" s="467"/>
      <c r="B2" s="467"/>
      <c r="C2" s="467"/>
      <c r="D2" s="352" t="s">
        <v>326</v>
      </c>
      <c r="E2" s="191" t="s">
        <v>298</v>
      </c>
      <c r="F2" s="192" t="s">
        <v>299</v>
      </c>
      <c r="G2" s="191" t="s">
        <v>300</v>
      </c>
      <c r="H2" s="191" t="s">
        <v>305</v>
      </c>
      <c r="J2" s="191" t="s">
        <v>301</v>
      </c>
      <c r="K2" s="191" t="s">
        <v>295</v>
      </c>
    </row>
    <row r="3" spans="1:11" ht="18" customHeight="1" x14ac:dyDescent="0.15">
      <c r="A3" s="475" t="s">
        <v>237</v>
      </c>
      <c r="B3" s="476"/>
      <c r="C3" s="477"/>
      <c r="D3" s="51">
        <f>+D6+D9+D12+D15+D27+D21+D18+D24+D25</f>
        <v>0</v>
      </c>
      <c r="E3" s="51">
        <f>+E6+E9+E12+E15+E27+E21+E18+E24+E25</f>
        <v>0</v>
      </c>
      <c r="F3" s="51">
        <f>+F6+F9+F12+F15+F27+F21+F18+F24+F25</f>
        <v>0</v>
      </c>
      <c r="G3" s="51">
        <f>+G6+G9+G12+G15+G27+G21+G18+G24+G25</f>
        <v>0</v>
      </c>
      <c r="H3" s="51">
        <f>+H6+H9+H12+H15+H27+H21+H18+H24+H25</f>
        <v>0</v>
      </c>
      <c r="J3" s="51" t="e">
        <f>+J6+J9+J12+J15+J27+J21+J25+J26</f>
        <v>#REF!</v>
      </c>
      <c r="K3" s="51" t="e">
        <f>+K6+K9+K12+K15+K27+K21+K25</f>
        <v>#REF!</v>
      </c>
    </row>
    <row r="4" spans="1:11" ht="18" customHeight="1" x14ac:dyDescent="0.15">
      <c r="A4" s="470"/>
      <c r="B4" s="454">
        <f>収支計画!B5</f>
        <v>0</v>
      </c>
      <c r="C4" s="190" t="s">
        <v>19</v>
      </c>
      <c r="D4" s="51">
        <f>収支計画!D5</f>
        <v>0</v>
      </c>
      <c r="E4" s="51">
        <f>収支計画!E5</f>
        <v>0</v>
      </c>
      <c r="F4" s="51">
        <f>収支計画!F5</f>
        <v>0</v>
      </c>
      <c r="G4" s="51">
        <f>収支計画!G5</f>
        <v>0</v>
      </c>
      <c r="H4" s="51">
        <f>収支計画!H5</f>
        <v>0</v>
      </c>
      <c r="J4" s="51">
        <f>収支計画!J5</f>
        <v>6</v>
      </c>
      <c r="K4" s="51">
        <f>収支計画!K5</f>
        <v>200</v>
      </c>
    </row>
    <row r="5" spans="1:11" ht="18" customHeight="1" x14ac:dyDescent="0.15">
      <c r="A5" s="470"/>
      <c r="B5" s="455"/>
      <c r="C5" s="190" t="s">
        <v>79</v>
      </c>
      <c r="D5" s="51">
        <f>収支計画!D6</f>
        <v>0</v>
      </c>
      <c r="E5" s="51">
        <f>収支計画!E6</f>
        <v>0</v>
      </c>
      <c r="F5" s="51">
        <f>収支計画!F6</f>
        <v>0</v>
      </c>
      <c r="G5" s="51">
        <f>収支計画!G6</f>
        <v>0</v>
      </c>
      <c r="H5" s="51">
        <f>収支計画!H6</f>
        <v>0</v>
      </c>
      <c r="J5" s="51">
        <f>収支計画!J6</f>
        <v>4800</v>
      </c>
      <c r="K5" s="51">
        <f>収支計画!K6</f>
        <v>10000</v>
      </c>
    </row>
    <row r="6" spans="1:11" ht="18" customHeight="1" x14ac:dyDescent="0.15">
      <c r="A6" s="470"/>
      <c r="B6" s="456"/>
      <c r="C6" s="190" t="s">
        <v>6</v>
      </c>
      <c r="D6" s="51">
        <f>収支計画!D7</f>
        <v>0</v>
      </c>
      <c r="E6" s="51">
        <f>収支計画!E7</f>
        <v>0</v>
      </c>
      <c r="F6" s="51">
        <f>収支計画!F7</f>
        <v>0</v>
      </c>
      <c r="G6" s="51">
        <f>収支計画!G7</f>
        <v>0</v>
      </c>
      <c r="H6" s="51">
        <f>収支計画!H7</f>
        <v>0</v>
      </c>
      <c r="J6" s="51">
        <f>収支計画!J7</f>
        <v>1344000</v>
      </c>
      <c r="K6" s="51">
        <f>収支計画!K7</f>
        <v>2300000</v>
      </c>
    </row>
    <row r="7" spans="1:11" ht="18" customHeight="1" x14ac:dyDescent="0.15">
      <c r="A7" s="470"/>
      <c r="B7" s="454">
        <f>収支計画!B8</f>
        <v>0</v>
      </c>
      <c r="C7" s="190" t="s">
        <v>19</v>
      </c>
      <c r="D7" s="51">
        <f>収支計画!D8</f>
        <v>0</v>
      </c>
      <c r="E7" s="51">
        <f>収支計画!E8</f>
        <v>0</v>
      </c>
      <c r="F7" s="51">
        <f>収支計画!F8</f>
        <v>0</v>
      </c>
      <c r="G7" s="51">
        <f>収支計画!G8</f>
        <v>0</v>
      </c>
      <c r="H7" s="51">
        <f>収支計画!H8</f>
        <v>0</v>
      </c>
      <c r="J7" s="51">
        <f>収支計画!J8</f>
        <v>0</v>
      </c>
      <c r="K7" s="51">
        <f>収支計画!K8</f>
        <v>150</v>
      </c>
    </row>
    <row r="8" spans="1:11" ht="18" customHeight="1" x14ac:dyDescent="0.15">
      <c r="A8" s="470"/>
      <c r="B8" s="455"/>
      <c r="C8" s="190" t="s">
        <v>79</v>
      </c>
      <c r="D8" s="51">
        <f>収支計画!D9</f>
        <v>0</v>
      </c>
      <c r="E8" s="51">
        <f>収支計画!E9</f>
        <v>0</v>
      </c>
      <c r="F8" s="51">
        <f>収支計画!F9</f>
        <v>0</v>
      </c>
      <c r="G8" s="51">
        <f>収支計画!G9</f>
        <v>0</v>
      </c>
      <c r="H8" s="51">
        <f>収支計画!H9</f>
        <v>0</v>
      </c>
      <c r="J8" s="51">
        <f>収支計画!J9</f>
        <v>0</v>
      </c>
      <c r="K8" s="51">
        <f>収支計画!K9</f>
        <v>300</v>
      </c>
    </row>
    <row r="9" spans="1:11" ht="18" customHeight="1" x14ac:dyDescent="0.15">
      <c r="A9" s="470"/>
      <c r="B9" s="456"/>
      <c r="C9" s="190" t="s">
        <v>6</v>
      </c>
      <c r="D9" s="51">
        <f>収支計画!D10</f>
        <v>0</v>
      </c>
      <c r="E9" s="51">
        <f>収支計画!E10</f>
        <v>0</v>
      </c>
      <c r="F9" s="51">
        <f>収支計画!F10</f>
        <v>0</v>
      </c>
      <c r="G9" s="51">
        <f>収支計画!G10</f>
        <v>0</v>
      </c>
      <c r="H9" s="51">
        <f>収支計画!H10</f>
        <v>0</v>
      </c>
      <c r="J9" s="51">
        <f>収支計画!J10</f>
        <v>0</v>
      </c>
      <c r="K9" s="51">
        <f>収支計画!K10</f>
        <v>198000</v>
      </c>
    </row>
    <row r="10" spans="1:11" ht="18" customHeight="1" x14ac:dyDescent="0.15">
      <c r="A10" s="470"/>
      <c r="B10" s="457">
        <f>収支計画!B11</f>
        <v>0</v>
      </c>
      <c r="C10" s="190" t="s">
        <v>19</v>
      </c>
      <c r="D10" s="51">
        <f>収支計画!D11</f>
        <v>0</v>
      </c>
      <c r="E10" s="51">
        <f>収支計画!E11</f>
        <v>0</v>
      </c>
      <c r="F10" s="51">
        <f>収支計画!F11</f>
        <v>0</v>
      </c>
      <c r="G10" s="51">
        <f>収支計画!G11</f>
        <v>0</v>
      </c>
      <c r="H10" s="51">
        <f>収支計画!H11</f>
        <v>0</v>
      </c>
      <c r="J10" s="51" t="e">
        <f>収支計画!J11</f>
        <v>#REF!</v>
      </c>
      <c r="K10" s="51" t="e">
        <f>収支計画!K11</f>
        <v>#REF!</v>
      </c>
    </row>
    <row r="11" spans="1:11" ht="18" customHeight="1" x14ac:dyDescent="0.15">
      <c r="A11" s="470"/>
      <c r="B11" s="458"/>
      <c r="C11" s="190" t="s">
        <v>79</v>
      </c>
      <c r="D11" s="51">
        <f>収支計画!D12</f>
        <v>0</v>
      </c>
      <c r="E11" s="51">
        <f>収支計画!E12</f>
        <v>0</v>
      </c>
      <c r="F11" s="51">
        <f>収支計画!F12</f>
        <v>0</v>
      </c>
      <c r="G11" s="51">
        <f>収支計画!G12</f>
        <v>0</v>
      </c>
      <c r="H11" s="51">
        <f>収支計画!H12</f>
        <v>0</v>
      </c>
      <c r="J11" s="51" t="e">
        <f>収支計画!J12</f>
        <v>#REF!</v>
      </c>
      <c r="K11" s="51" t="e">
        <f>収支計画!K12</f>
        <v>#REF!</v>
      </c>
    </row>
    <row r="12" spans="1:11" ht="18" customHeight="1" x14ac:dyDescent="0.15">
      <c r="A12" s="470"/>
      <c r="B12" s="459"/>
      <c r="C12" s="190" t="s">
        <v>6</v>
      </c>
      <c r="D12" s="51">
        <f>収支計画!D13</f>
        <v>0</v>
      </c>
      <c r="E12" s="51">
        <f>収支計画!E13</f>
        <v>0</v>
      </c>
      <c r="F12" s="51">
        <f>収支計画!F13</f>
        <v>0</v>
      </c>
      <c r="G12" s="51">
        <f>収支計画!G13</f>
        <v>0</v>
      </c>
      <c r="H12" s="51">
        <f>収支計画!H13</f>
        <v>0</v>
      </c>
      <c r="J12" s="51" t="e">
        <f>収支計画!J13</f>
        <v>#REF!</v>
      </c>
      <c r="K12" s="51" t="e">
        <f>収支計画!K13</f>
        <v>#REF!</v>
      </c>
    </row>
    <row r="13" spans="1:11" ht="18" customHeight="1" x14ac:dyDescent="0.15">
      <c r="A13" s="470"/>
      <c r="B13" s="457">
        <f>収支計画!B14</f>
        <v>0</v>
      </c>
      <c r="C13" s="190" t="s">
        <v>19</v>
      </c>
      <c r="D13" s="51">
        <f>収支計画!D14</f>
        <v>0</v>
      </c>
      <c r="E13" s="51">
        <f>収支計画!E14</f>
        <v>0</v>
      </c>
      <c r="F13" s="51">
        <f>収支計画!F14</f>
        <v>0</v>
      </c>
      <c r="G13" s="426">
        <f>収支計画!G14</f>
        <v>0</v>
      </c>
      <c r="H13" s="426">
        <f>収支計画!H14</f>
        <v>0</v>
      </c>
      <c r="J13" s="51" t="e">
        <f>収支計画!J14</f>
        <v>#REF!</v>
      </c>
      <c r="K13" s="51" t="e">
        <f>収支計画!K14</f>
        <v>#REF!</v>
      </c>
    </row>
    <row r="14" spans="1:11" ht="18" customHeight="1" x14ac:dyDescent="0.15">
      <c r="A14" s="470"/>
      <c r="B14" s="458"/>
      <c r="C14" s="190" t="s">
        <v>79</v>
      </c>
      <c r="D14" s="51">
        <f>収支計画!D15</f>
        <v>0</v>
      </c>
      <c r="E14" s="51">
        <f>収支計画!E15</f>
        <v>0</v>
      </c>
      <c r="F14" s="51">
        <f>収支計画!F15</f>
        <v>0</v>
      </c>
      <c r="G14" s="51">
        <f>収支計画!G15</f>
        <v>0</v>
      </c>
      <c r="H14" s="51">
        <f>収支計画!H15</f>
        <v>0</v>
      </c>
      <c r="J14" s="51" t="e">
        <f>収支計画!J15</f>
        <v>#REF!</v>
      </c>
      <c r="K14" s="51" t="e">
        <f>収支計画!K15</f>
        <v>#REF!</v>
      </c>
    </row>
    <row r="15" spans="1:11" ht="18" customHeight="1" x14ac:dyDescent="0.15">
      <c r="A15" s="470"/>
      <c r="B15" s="459"/>
      <c r="C15" s="190" t="s">
        <v>6</v>
      </c>
      <c r="D15" s="51">
        <f>収支計画!D16</f>
        <v>0</v>
      </c>
      <c r="E15" s="51">
        <f>収支計画!E16</f>
        <v>0</v>
      </c>
      <c r="F15" s="51">
        <f>収支計画!F16</f>
        <v>0</v>
      </c>
      <c r="G15" s="51">
        <f>収支計画!G16</f>
        <v>0</v>
      </c>
      <c r="H15" s="51">
        <f>収支計画!H16</f>
        <v>0</v>
      </c>
      <c r="J15" s="51" t="e">
        <f>収支計画!J16</f>
        <v>#REF!</v>
      </c>
      <c r="K15" s="51" t="e">
        <f>収支計画!K16</f>
        <v>#REF!</v>
      </c>
    </row>
    <row r="16" spans="1:11" ht="18" customHeight="1" x14ac:dyDescent="0.15">
      <c r="A16" s="470"/>
      <c r="B16" s="457">
        <f>収支計画!B17</f>
        <v>0</v>
      </c>
      <c r="C16" s="190" t="s">
        <v>19</v>
      </c>
      <c r="D16" s="51">
        <f>収支計画!D17</f>
        <v>0</v>
      </c>
      <c r="E16" s="51">
        <f>収支計画!E17</f>
        <v>0</v>
      </c>
      <c r="F16" s="51">
        <f>収支計画!F17</f>
        <v>0</v>
      </c>
      <c r="G16" s="426">
        <f>収支計画!G17</f>
        <v>0</v>
      </c>
      <c r="H16" s="426">
        <f>収支計画!H17</f>
        <v>0</v>
      </c>
      <c r="J16" s="51"/>
      <c r="K16" s="51"/>
    </row>
    <row r="17" spans="1:11" ht="18" customHeight="1" x14ac:dyDescent="0.15">
      <c r="A17" s="470"/>
      <c r="B17" s="458"/>
      <c r="C17" s="190" t="s">
        <v>79</v>
      </c>
      <c r="D17" s="51">
        <f>収支計画!D18</f>
        <v>0</v>
      </c>
      <c r="E17" s="51">
        <f>収支計画!E18</f>
        <v>0</v>
      </c>
      <c r="F17" s="51">
        <f>収支計画!F18</f>
        <v>0</v>
      </c>
      <c r="G17" s="51">
        <f>収支計画!G18</f>
        <v>0</v>
      </c>
      <c r="H17" s="51">
        <f>収支計画!H18</f>
        <v>0</v>
      </c>
      <c r="J17" s="51"/>
      <c r="K17" s="51"/>
    </row>
    <row r="18" spans="1:11" ht="18" customHeight="1" x14ac:dyDescent="0.15">
      <c r="A18" s="470"/>
      <c r="B18" s="459"/>
      <c r="C18" s="190" t="s">
        <v>6</v>
      </c>
      <c r="D18" s="51">
        <f>収支計画!D19</f>
        <v>0</v>
      </c>
      <c r="E18" s="51">
        <f>収支計画!E19</f>
        <v>0</v>
      </c>
      <c r="F18" s="51">
        <f>収支計画!F19</f>
        <v>0</v>
      </c>
      <c r="G18" s="51">
        <f>収支計画!G19</f>
        <v>0</v>
      </c>
      <c r="H18" s="51">
        <f>収支計画!H19</f>
        <v>0</v>
      </c>
      <c r="J18" s="51"/>
      <c r="K18" s="51"/>
    </row>
    <row r="19" spans="1:11" ht="18" customHeight="1" x14ac:dyDescent="0.15">
      <c r="A19" s="470"/>
      <c r="B19" s="454">
        <f>収支計画!B20</f>
        <v>0</v>
      </c>
      <c r="C19" s="190" t="s">
        <v>19</v>
      </c>
      <c r="D19" s="51">
        <f>収支計画!D20</f>
        <v>0</v>
      </c>
      <c r="E19" s="51">
        <f>収支計画!E20</f>
        <v>0</v>
      </c>
      <c r="F19" s="51">
        <f>収支計画!F20</f>
        <v>0</v>
      </c>
      <c r="G19" s="426">
        <f>収支計画!G20</f>
        <v>0</v>
      </c>
      <c r="H19" s="426">
        <f>収支計画!H20</f>
        <v>0</v>
      </c>
      <c r="J19" s="51" t="e">
        <f>収支計画!J20</f>
        <v>#REF!</v>
      </c>
      <c r="K19" s="51" t="e">
        <f>収支計画!K20</f>
        <v>#REF!</v>
      </c>
    </row>
    <row r="20" spans="1:11" ht="18" customHeight="1" x14ac:dyDescent="0.15">
      <c r="A20" s="470"/>
      <c r="B20" s="455"/>
      <c r="C20" s="190" t="s">
        <v>79</v>
      </c>
      <c r="D20" s="51">
        <f>収支計画!D21</f>
        <v>0</v>
      </c>
      <c r="E20" s="51">
        <f>収支計画!E21</f>
        <v>0</v>
      </c>
      <c r="F20" s="51">
        <f>収支計画!F21</f>
        <v>0</v>
      </c>
      <c r="G20" s="51">
        <f>収支計画!G21</f>
        <v>0</v>
      </c>
      <c r="H20" s="51">
        <f>収支計画!H21</f>
        <v>0</v>
      </c>
      <c r="J20" s="51" t="e">
        <f>収支計画!J21</f>
        <v>#REF!</v>
      </c>
      <c r="K20" s="51" t="e">
        <f>収支計画!K21</f>
        <v>#REF!</v>
      </c>
    </row>
    <row r="21" spans="1:11" ht="18" customHeight="1" x14ac:dyDescent="0.15">
      <c r="A21" s="470"/>
      <c r="B21" s="456"/>
      <c r="C21" s="190" t="s">
        <v>6</v>
      </c>
      <c r="D21" s="51">
        <f>収支計画!D22</f>
        <v>0</v>
      </c>
      <c r="E21" s="51">
        <f>収支計画!E22</f>
        <v>0</v>
      </c>
      <c r="F21" s="51">
        <f>収支計画!F22</f>
        <v>0</v>
      </c>
      <c r="G21" s="51">
        <f>収支計画!G22</f>
        <v>0</v>
      </c>
      <c r="H21" s="51">
        <f>収支計画!H22</f>
        <v>0</v>
      </c>
      <c r="J21" s="51" t="e">
        <f>収支計画!J22</f>
        <v>#REF!</v>
      </c>
      <c r="K21" s="51" t="e">
        <f>収支計画!K22</f>
        <v>#REF!</v>
      </c>
    </row>
    <row r="22" spans="1:11" ht="18" customHeight="1" x14ac:dyDescent="0.15">
      <c r="A22" s="470"/>
      <c r="B22" s="457">
        <f>収支計画!B23</f>
        <v>0</v>
      </c>
      <c r="C22" s="190" t="s">
        <v>19</v>
      </c>
      <c r="D22" s="51">
        <f>収支計画!D23</f>
        <v>0</v>
      </c>
      <c r="E22" s="51">
        <f>収支計画!E23</f>
        <v>0</v>
      </c>
      <c r="F22" s="51">
        <f>収支計画!F23</f>
        <v>0</v>
      </c>
      <c r="G22" s="426">
        <f>収支計画!G23</f>
        <v>0</v>
      </c>
      <c r="H22" s="426">
        <f>収支計画!H23</f>
        <v>0</v>
      </c>
      <c r="J22" s="81"/>
      <c r="K22" s="81"/>
    </row>
    <row r="23" spans="1:11" ht="18" customHeight="1" x14ac:dyDescent="0.15">
      <c r="A23" s="470"/>
      <c r="B23" s="458"/>
      <c r="C23" s="190" t="s">
        <v>79</v>
      </c>
      <c r="D23" s="51">
        <f>収支計画!D24</f>
        <v>0</v>
      </c>
      <c r="E23" s="51">
        <f>収支計画!E24</f>
        <v>0</v>
      </c>
      <c r="F23" s="51">
        <f>収支計画!F24</f>
        <v>0</v>
      </c>
      <c r="G23" s="51">
        <f>収支計画!G24</f>
        <v>0</v>
      </c>
      <c r="H23" s="51">
        <f>収支計画!H24</f>
        <v>0</v>
      </c>
      <c r="J23" s="81"/>
      <c r="K23" s="81"/>
    </row>
    <row r="24" spans="1:11" ht="18" customHeight="1" x14ac:dyDescent="0.15">
      <c r="A24" s="470"/>
      <c r="B24" s="459"/>
      <c r="C24" s="190" t="s">
        <v>6</v>
      </c>
      <c r="D24" s="51">
        <f>収支計画!D25</f>
        <v>0</v>
      </c>
      <c r="E24" s="51">
        <f>収支計画!E25</f>
        <v>0</v>
      </c>
      <c r="F24" s="51">
        <f>収支計画!F25</f>
        <v>0</v>
      </c>
      <c r="G24" s="51">
        <f>収支計画!G25</f>
        <v>0</v>
      </c>
      <c r="H24" s="51">
        <f>収支計画!H25</f>
        <v>0</v>
      </c>
      <c r="J24" s="81"/>
      <c r="K24" s="81"/>
    </row>
    <row r="25" spans="1:11" ht="18" customHeight="1" x14ac:dyDescent="0.15">
      <c r="A25" s="470"/>
      <c r="B25" s="468" t="s">
        <v>236</v>
      </c>
      <c r="C25" s="469"/>
      <c r="D25" s="51">
        <v>0</v>
      </c>
      <c r="E25" s="81">
        <v>0</v>
      </c>
      <c r="F25" s="81">
        <v>0</v>
      </c>
      <c r="G25" s="81">
        <v>0</v>
      </c>
      <c r="H25" s="81">
        <v>0</v>
      </c>
      <c r="J25" s="81">
        <v>0</v>
      </c>
      <c r="K25" s="81">
        <v>0</v>
      </c>
    </row>
    <row r="26" spans="1:11" ht="18" customHeight="1" x14ac:dyDescent="0.15">
      <c r="A26" s="470"/>
      <c r="B26" s="468" t="s">
        <v>302</v>
      </c>
      <c r="C26" s="469"/>
      <c r="D26" s="189"/>
      <c r="E26" s="81">
        <f>収支計画!E29</f>
        <v>0</v>
      </c>
      <c r="F26" s="81">
        <f>収支計画!F29</f>
        <v>0</v>
      </c>
      <c r="G26" s="81">
        <f>収支計画!G29</f>
        <v>0</v>
      </c>
      <c r="H26" s="81">
        <f>収支計画!H29</f>
        <v>0</v>
      </c>
      <c r="I26" s="81">
        <f>収支計画!I29</f>
        <v>0</v>
      </c>
      <c r="J26" s="81" t="e">
        <f>収支計画!J29</f>
        <v>#REF!</v>
      </c>
      <c r="K26" s="81"/>
    </row>
    <row r="27" spans="1:11" ht="18" customHeight="1" x14ac:dyDescent="0.15">
      <c r="A27" s="471"/>
      <c r="B27" s="468" t="s">
        <v>282</v>
      </c>
      <c r="C27" s="469"/>
      <c r="D27" s="51">
        <f>収支計画!D32</f>
        <v>0</v>
      </c>
      <c r="E27" s="51">
        <f>収支計画!E32</f>
        <v>0</v>
      </c>
      <c r="F27" s="51">
        <f>収支計画!F32</f>
        <v>0</v>
      </c>
      <c r="G27" s="51">
        <f>収支計画!G32</f>
        <v>0</v>
      </c>
      <c r="H27" s="51">
        <f>収支計画!H32</f>
        <v>0</v>
      </c>
      <c r="J27" s="51">
        <f>収支計画!J32</f>
        <v>0</v>
      </c>
      <c r="K27" s="51">
        <f>収支計画!K32</f>
        <v>0</v>
      </c>
    </row>
    <row r="28" spans="1:11" ht="18" customHeight="1" x14ac:dyDescent="0.15">
      <c r="A28" s="466" t="s">
        <v>235</v>
      </c>
      <c r="B28" s="467"/>
      <c r="C28" s="467"/>
      <c r="D28" s="189" t="e">
        <f>SUM(D29:D36)-D31</f>
        <v>#REF!</v>
      </c>
      <c r="E28" s="337" t="e">
        <f>SUM(E29:E36)-E31</f>
        <v>#REF!</v>
      </c>
      <c r="F28" s="337" t="e">
        <f>SUM(F29:F36)-F31</f>
        <v>#REF!</v>
      </c>
      <c r="G28" s="337" t="e">
        <f>SUM(G29:G36)-G31</f>
        <v>#REF!</v>
      </c>
      <c r="H28" s="337" t="e">
        <f>SUM(H29:H36)-H31</f>
        <v>#REF!</v>
      </c>
      <c r="I28" s="338"/>
      <c r="J28" s="337" t="e">
        <f>SUM(J29:J36)-J31</f>
        <v>#REF!</v>
      </c>
      <c r="K28" s="337" t="e">
        <f>SUM(K29:K36)-K31</f>
        <v>#REF!</v>
      </c>
    </row>
    <row r="29" spans="1:11" ht="18" customHeight="1" x14ac:dyDescent="0.15">
      <c r="A29" s="462" t="s">
        <v>101</v>
      </c>
      <c r="B29" s="465" t="s">
        <v>9</v>
      </c>
      <c r="C29" s="465"/>
      <c r="D29" s="56">
        <f>収支計画!D35</f>
        <v>0</v>
      </c>
      <c r="E29" s="56">
        <f>収支計画!E35</f>
        <v>0</v>
      </c>
      <c r="F29" s="56">
        <f>収支計画!F35</f>
        <v>0</v>
      </c>
      <c r="G29" s="56">
        <f>収支計画!G35</f>
        <v>0</v>
      </c>
      <c r="H29" s="56">
        <f>収支計画!H35</f>
        <v>0</v>
      </c>
      <c r="J29" s="56" t="e">
        <f>収支計画!J35</f>
        <v>#REF!</v>
      </c>
      <c r="K29" s="56" t="e">
        <f>収支計画!K35</f>
        <v>#REF!</v>
      </c>
    </row>
    <row r="30" spans="1:11" ht="18" customHeight="1" x14ac:dyDescent="0.15">
      <c r="A30" s="463"/>
      <c r="B30" s="474" t="s">
        <v>234</v>
      </c>
      <c r="C30" s="465"/>
      <c r="D30" s="188" t="e">
        <f>D31+Ａ!G24+Ｂ!G24+#REF!+#REF!+Ｂ!G24</f>
        <v>#REF!</v>
      </c>
      <c r="E30" s="188" t="e">
        <f>E31+Ａ!H24+Ｂ!H24+#REF!+#REF!</f>
        <v>#REF!</v>
      </c>
      <c r="F30" s="188" t="e">
        <f>F31+Ａ!I24+Ｂ!I24+#REF!+#REF!</f>
        <v>#REF!</v>
      </c>
      <c r="G30" s="188" t="e">
        <f>G31+Ａ!J24+Ｂ!J24+#REF!+#REF!</f>
        <v>#REF!</v>
      </c>
      <c r="H30" s="188" t="e">
        <f>H31+Ａ!K24+Ｂ!K24+#REF!+#REF!</f>
        <v>#REF!</v>
      </c>
      <c r="J30" s="188" t="e">
        <f>J31+Ａ!M24+Ｂ!M24+#REF!+#REF!</f>
        <v>#REF!</v>
      </c>
      <c r="K30" s="188" t="e">
        <f>K31+Ａ!N24+Ｂ!N24+#REF!+#REF!+Ｂ!N24</f>
        <v>#REF!</v>
      </c>
    </row>
    <row r="31" spans="1:11" ht="18" customHeight="1" x14ac:dyDescent="0.15">
      <c r="A31" s="463"/>
      <c r="B31" s="187"/>
      <c r="C31" s="186" t="s">
        <v>233</v>
      </c>
      <c r="D31" s="56">
        <f>収支計画!D36</f>
        <v>0</v>
      </c>
      <c r="E31" s="56">
        <f>収支計画!E36</f>
        <v>0</v>
      </c>
      <c r="F31" s="56">
        <f>収支計画!F36</f>
        <v>0</v>
      </c>
      <c r="G31" s="56">
        <f>収支計画!G36</f>
        <v>0</v>
      </c>
      <c r="H31" s="56">
        <f>収支計画!H36</f>
        <v>0</v>
      </c>
      <c r="J31" s="56">
        <f>収支計画!J36</f>
        <v>0</v>
      </c>
      <c r="K31" s="56">
        <f>収支計画!K36</f>
        <v>0</v>
      </c>
    </row>
    <row r="32" spans="1:11" ht="18" customHeight="1" x14ac:dyDescent="0.15">
      <c r="A32" s="463"/>
      <c r="B32" s="465" t="s">
        <v>11</v>
      </c>
      <c r="C32" s="465"/>
      <c r="D32" s="56">
        <f>収支計画!D37</f>
        <v>0</v>
      </c>
      <c r="E32" s="56">
        <f>収支計画!E37</f>
        <v>0</v>
      </c>
      <c r="F32" s="56">
        <f>収支計画!F37</f>
        <v>0</v>
      </c>
      <c r="G32" s="56">
        <f>収支計画!G37</f>
        <v>0</v>
      </c>
      <c r="H32" s="56">
        <f>収支計画!H37</f>
        <v>0</v>
      </c>
      <c r="J32" s="56" t="e">
        <f>収支計画!J37</f>
        <v>#REF!</v>
      </c>
      <c r="K32" s="56" t="e">
        <f>収支計画!K37</f>
        <v>#REF!</v>
      </c>
    </row>
    <row r="33" spans="1:11" ht="18" customHeight="1" x14ac:dyDescent="0.15">
      <c r="A33" s="463"/>
      <c r="B33" s="465" t="s">
        <v>12</v>
      </c>
      <c r="C33" s="465"/>
      <c r="D33" s="56">
        <f>収支計画!D38</f>
        <v>0</v>
      </c>
      <c r="E33" s="56">
        <f>収支計画!E38</f>
        <v>0</v>
      </c>
      <c r="F33" s="56">
        <f>収支計画!F38</f>
        <v>0</v>
      </c>
      <c r="G33" s="56">
        <f>収支計画!G38</f>
        <v>0</v>
      </c>
      <c r="H33" s="56">
        <f>収支計画!H38</f>
        <v>0</v>
      </c>
      <c r="J33" s="56" t="e">
        <f>収支計画!J38</f>
        <v>#REF!</v>
      </c>
      <c r="K33" s="56" t="e">
        <f>収支計画!K38</f>
        <v>#REF!</v>
      </c>
    </row>
    <row r="34" spans="1:11" ht="18" customHeight="1" x14ac:dyDescent="0.15">
      <c r="A34" s="463"/>
      <c r="B34" s="465" t="s">
        <v>232</v>
      </c>
      <c r="C34" s="465"/>
      <c r="D34" s="56">
        <f>償還計画表!E33*1000</f>
        <v>0</v>
      </c>
      <c r="E34" s="56">
        <f>償還計画表!F33*1000</f>
        <v>0</v>
      </c>
      <c r="F34" s="56">
        <f>償還計画表!G33*1000</f>
        <v>0</v>
      </c>
      <c r="G34" s="56">
        <f>償還計画表!H33*1000</f>
        <v>0</v>
      </c>
      <c r="H34" s="56">
        <f>償還計画表!I33*1000</f>
        <v>0</v>
      </c>
      <c r="J34" s="56">
        <f>償還計画表!J33*1000</f>
        <v>0</v>
      </c>
      <c r="K34" s="56">
        <f>償還計画表!K33*1000</f>
        <v>0</v>
      </c>
    </row>
    <row r="35" spans="1:11" ht="18" customHeight="1" x14ac:dyDescent="0.15">
      <c r="A35" s="463"/>
      <c r="B35" s="465" t="s">
        <v>231</v>
      </c>
      <c r="C35" s="465"/>
      <c r="D35" s="56" t="e">
        <f>Ａ!G30+Ｂ!G30+#REF!+#REF!+#REF!</f>
        <v>#REF!</v>
      </c>
      <c r="E35" s="56" t="e">
        <f>Ａ!H30+Ｂ!H30+#REF!+#REF!+#REF!</f>
        <v>#REF!</v>
      </c>
      <c r="F35" s="56" t="e">
        <f>Ａ!I30+Ｂ!I30+#REF!+#REF!+#REF!</f>
        <v>#REF!</v>
      </c>
      <c r="G35" s="56" t="e">
        <f>Ａ!J30+Ｂ!J30+#REF!+#REF!+#REF!</f>
        <v>#REF!</v>
      </c>
      <c r="H35" s="56" t="e">
        <f>Ａ!K30+Ｂ!K30+#REF!+#REF!+#REF!</f>
        <v>#REF!</v>
      </c>
      <c r="J35" s="56" t="e">
        <f>Ａ!M30+Ｂ!M30+#REF!+#REF!+#REF!</f>
        <v>#REF!</v>
      </c>
      <c r="K35" s="56" t="e">
        <f>Ａ!N30+Ｂ!N30+#REF!+#REF!+#REF!</f>
        <v>#REF!</v>
      </c>
    </row>
    <row r="36" spans="1:11" ht="18" customHeight="1" thickBot="1" x14ac:dyDescent="0.2">
      <c r="A36" s="464"/>
      <c r="B36" s="461" t="s">
        <v>7</v>
      </c>
      <c r="C36" s="461"/>
      <c r="D36" s="57" t="e">
        <f>収支計画!D40-D35-(D30-D31)</f>
        <v>#REF!</v>
      </c>
      <c r="E36" s="57" t="e">
        <f>収支計画!E40-E35-(E30-E31)</f>
        <v>#REF!</v>
      </c>
      <c r="F36" s="57" t="e">
        <f>収支計画!F40-F35-(F30-F31)</f>
        <v>#REF!</v>
      </c>
      <c r="G36" s="57" t="e">
        <f>収支計画!G40-G35-(G30-G31)</f>
        <v>#REF!</v>
      </c>
      <c r="H36" s="57" t="e">
        <f>収支計画!H40-H35-(H30-H31)</f>
        <v>#REF!</v>
      </c>
      <c r="J36" s="57" t="e">
        <f>収支計画!J40-J35-(J30-J31)</f>
        <v>#DIV/0!</v>
      </c>
      <c r="K36" s="57" t="e">
        <f>収支計画!K40-K35-(K30-K31)</f>
        <v>#DIV/0!</v>
      </c>
    </row>
    <row r="37" spans="1:11" ht="18" customHeight="1" thickTop="1" x14ac:dyDescent="0.15">
      <c r="A37" s="460" t="s">
        <v>230</v>
      </c>
      <c r="B37" s="460"/>
      <c r="C37" s="460"/>
      <c r="D37" s="185" t="e">
        <f>+D3-D28+D42+D34</f>
        <v>#REF!</v>
      </c>
      <c r="E37" s="185" t="e">
        <f>+E3-E28+E42+E34</f>
        <v>#REF!</v>
      </c>
      <c r="F37" s="185" t="e">
        <f>+F3-F28+F42+F34</f>
        <v>#REF!</v>
      </c>
      <c r="G37" s="185" t="e">
        <f>+G3-G28+G42+G34</f>
        <v>#REF!</v>
      </c>
      <c r="H37" s="185" t="e">
        <f>+H3-H28+H42+H34</f>
        <v>#REF!</v>
      </c>
      <c r="I37" s="355"/>
      <c r="J37" s="185" t="e">
        <f>+J3-J28+J42+J34</f>
        <v>#REF!</v>
      </c>
      <c r="K37" s="185" t="e">
        <f>+K3-K28+K42+K34</f>
        <v>#REF!</v>
      </c>
    </row>
    <row r="38" spans="1:11" ht="18" customHeight="1" x14ac:dyDescent="0.15">
      <c r="A38" s="442" t="s">
        <v>229</v>
      </c>
      <c r="B38" s="443"/>
      <c r="C38" s="444"/>
      <c r="D38" s="51">
        <v>0</v>
      </c>
      <c r="E38" s="51">
        <v>0</v>
      </c>
      <c r="F38" s="51">
        <v>0</v>
      </c>
      <c r="G38" s="51">
        <v>0</v>
      </c>
      <c r="H38" s="51">
        <v>0</v>
      </c>
      <c r="I38" s="189"/>
      <c r="J38" s="51">
        <v>0</v>
      </c>
      <c r="K38" s="51">
        <v>1200000</v>
      </c>
    </row>
    <row r="39" spans="1:11" ht="18" customHeight="1" x14ac:dyDescent="0.15">
      <c r="A39" s="442" t="s">
        <v>228</v>
      </c>
      <c r="B39" s="443"/>
      <c r="C39" s="444"/>
      <c r="D39" s="51">
        <v>0</v>
      </c>
      <c r="E39" s="51">
        <v>0</v>
      </c>
      <c r="F39" s="51">
        <v>0</v>
      </c>
      <c r="G39" s="51">
        <v>0</v>
      </c>
      <c r="H39" s="51">
        <v>0</v>
      </c>
      <c r="I39" s="355"/>
      <c r="J39" s="51">
        <v>0</v>
      </c>
      <c r="K39" s="51">
        <v>0</v>
      </c>
    </row>
    <row r="40" spans="1:11" ht="18" customHeight="1" thickBot="1" x14ac:dyDescent="0.2">
      <c r="A40" s="448" t="s">
        <v>227</v>
      </c>
      <c r="B40" s="449"/>
      <c r="C40" s="450"/>
      <c r="D40" s="52" t="e">
        <f>D37+D38+D39</f>
        <v>#REF!</v>
      </c>
      <c r="E40" s="52" t="e">
        <f>E37+E38+E39</f>
        <v>#REF!</v>
      </c>
      <c r="F40" s="52" t="e">
        <f>F37+F38+F39</f>
        <v>#REF!</v>
      </c>
      <c r="G40" s="52" t="e">
        <f>G37+G38+G39</f>
        <v>#REF!</v>
      </c>
      <c r="H40" s="52" t="e">
        <f>H37+H38+H39</f>
        <v>#REF!</v>
      </c>
      <c r="I40" s="355"/>
      <c r="J40" s="52" t="e">
        <f>J37+J38+J39</f>
        <v>#REF!</v>
      </c>
      <c r="K40" s="52" t="e">
        <f>K37+K38+K39</f>
        <v>#REF!</v>
      </c>
    </row>
    <row r="41" spans="1:11" ht="18" customHeight="1" thickTop="1" x14ac:dyDescent="0.15">
      <c r="A41" s="451" t="s">
        <v>226</v>
      </c>
      <c r="B41" s="452"/>
      <c r="C41" s="453"/>
      <c r="D41" s="58"/>
      <c r="E41" s="58"/>
      <c r="F41" s="58"/>
      <c r="G41" s="58"/>
      <c r="H41" s="58"/>
      <c r="I41" s="58">
        <v>2000000</v>
      </c>
      <c r="J41" s="58">
        <v>2000000</v>
      </c>
      <c r="K41" s="58">
        <v>2400000</v>
      </c>
    </row>
    <row r="42" spans="1:11" ht="18" customHeight="1" x14ac:dyDescent="0.15">
      <c r="A42" s="442" t="s">
        <v>225</v>
      </c>
      <c r="B42" s="443"/>
      <c r="C42" s="444"/>
      <c r="D42" s="51" t="e">
        <f>Ａ!G31+Ｂ!G31+#REF!+#REF!+#REF!</f>
        <v>#REF!</v>
      </c>
      <c r="E42" s="51" t="e">
        <f>Ａ!H31+Ｂ!H31+#REF!+#REF!+#REF!</f>
        <v>#REF!</v>
      </c>
      <c r="F42" s="51" t="e">
        <f>Ａ!I31+Ｂ!I31+#REF!+#REF!+#REF!</f>
        <v>#REF!</v>
      </c>
      <c r="G42" s="51" t="e">
        <f>Ａ!J31+Ｂ!J31+#REF!+#REF!+#REF!</f>
        <v>#REF!</v>
      </c>
      <c r="H42" s="51" t="e">
        <f>Ａ!K31+Ｂ!K31+#REF!+#REF!+#REF!</f>
        <v>#REF!</v>
      </c>
      <c r="I42" s="355"/>
      <c r="J42" s="51" t="e">
        <f>Ａ!M31+Ｂ!M31+#REF!+#REF!+#REF!</f>
        <v>#REF!</v>
      </c>
      <c r="K42" s="51" t="e">
        <f>Ａ!N31+Ｂ!N31+#REF!+#REF!+#REF!</f>
        <v>#REF!</v>
      </c>
    </row>
    <row r="43" spans="1:11" ht="18" customHeight="1" x14ac:dyDescent="0.15">
      <c r="A43" s="442" t="s">
        <v>224</v>
      </c>
      <c r="B43" s="443"/>
      <c r="C43" s="444"/>
      <c r="D43" s="51" t="e">
        <f>D40-D41-D42+D31</f>
        <v>#REF!</v>
      </c>
      <c r="E43" s="51" t="e">
        <f>E40-E41-E42+E31</f>
        <v>#REF!</v>
      </c>
      <c r="F43" s="51" t="e">
        <f>F40-F41-F42+F31</f>
        <v>#REF!</v>
      </c>
      <c r="G43" s="51" t="e">
        <f>G40-G41-G42+G31</f>
        <v>#REF!</v>
      </c>
      <c r="H43" s="51" t="e">
        <f>H40-H41-H42+H31</f>
        <v>#REF!</v>
      </c>
      <c r="I43" s="355"/>
      <c r="J43" s="51" t="e">
        <f>J40-J41-J42+J31</f>
        <v>#REF!</v>
      </c>
      <c r="K43" s="51" t="e">
        <f>K40-K41-K42+K31</f>
        <v>#REF!</v>
      </c>
    </row>
    <row r="44" spans="1:11" ht="18" customHeight="1" x14ac:dyDescent="0.15">
      <c r="A44" s="442" t="s">
        <v>223</v>
      </c>
      <c r="B44" s="443"/>
      <c r="C44" s="444"/>
      <c r="D44" s="51">
        <f>償還計画表!E32*1000</f>
        <v>0</v>
      </c>
      <c r="E44" s="51">
        <f>償還計画表!F32*1000</f>
        <v>0</v>
      </c>
      <c r="F44" s="51">
        <f>償還計画表!G32*1000</f>
        <v>0</v>
      </c>
      <c r="G44" s="51">
        <f>償還計画表!H32*1000</f>
        <v>0</v>
      </c>
      <c r="H44" s="51">
        <f>償還計画表!I32*1000</f>
        <v>0</v>
      </c>
      <c r="I44" s="189"/>
      <c r="J44" s="51">
        <f>償還計画表!I32*1000</f>
        <v>0</v>
      </c>
      <c r="K44" s="51">
        <f>償還計画表!J32*1000</f>
        <v>0</v>
      </c>
    </row>
    <row r="45" spans="1:11" ht="18" customHeight="1" x14ac:dyDescent="0.15">
      <c r="A45" s="442" t="s">
        <v>222</v>
      </c>
      <c r="B45" s="443"/>
      <c r="C45" s="444"/>
      <c r="D45" s="51" t="e">
        <f>D43-D44</f>
        <v>#REF!</v>
      </c>
      <c r="E45" s="51" t="e">
        <f>E43-E44</f>
        <v>#REF!</v>
      </c>
      <c r="F45" s="51" t="e">
        <f>F43-F44</f>
        <v>#REF!</v>
      </c>
      <c r="G45" s="51" t="e">
        <f>G43-G44</f>
        <v>#REF!</v>
      </c>
      <c r="H45" s="51" t="e">
        <f>H43-H44</f>
        <v>#REF!</v>
      </c>
      <c r="I45" s="355"/>
      <c r="J45" s="51" t="e">
        <f>J43-J44</f>
        <v>#REF!</v>
      </c>
      <c r="K45" s="51" t="e">
        <f>K43-K44</f>
        <v>#REF!</v>
      </c>
    </row>
    <row r="46" spans="1:11" ht="18" customHeight="1" thickBot="1" x14ac:dyDescent="0.2">
      <c r="A46" s="448" t="s">
        <v>221</v>
      </c>
      <c r="B46" s="449"/>
      <c r="C46" s="450"/>
      <c r="D46" s="52">
        <v>0</v>
      </c>
      <c r="E46" s="52">
        <v>0</v>
      </c>
      <c r="F46" s="52">
        <f>減価償却費!N26/1000</f>
        <v>0</v>
      </c>
      <c r="G46" s="52">
        <v>0</v>
      </c>
      <c r="H46" s="52">
        <v>0</v>
      </c>
      <c r="J46" s="52">
        <v>0</v>
      </c>
      <c r="K46" s="52">
        <v>0</v>
      </c>
    </row>
    <row r="47" spans="1:11" ht="18" customHeight="1" thickTop="1" x14ac:dyDescent="0.15">
      <c r="A47" s="451" t="s">
        <v>220</v>
      </c>
      <c r="B47" s="452"/>
      <c r="C47" s="453"/>
      <c r="D47" s="58">
        <v>0</v>
      </c>
      <c r="E47" s="58">
        <v>0</v>
      </c>
      <c r="F47" s="58">
        <v>0</v>
      </c>
      <c r="G47" s="58">
        <v>0</v>
      </c>
      <c r="H47" s="58">
        <v>0</v>
      </c>
      <c r="J47" s="58">
        <v>0</v>
      </c>
      <c r="K47" s="58">
        <v>0</v>
      </c>
    </row>
    <row r="48" spans="1:11" ht="18" customHeight="1" x14ac:dyDescent="0.15">
      <c r="A48" s="442" t="s">
        <v>219</v>
      </c>
      <c r="B48" s="443"/>
      <c r="C48" s="444"/>
      <c r="D48" s="51">
        <f>償還計画表!E31</f>
        <v>0</v>
      </c>
      <c r="E48" s="51">
        <f>償還計画表!F31</f>
        <v>0</v>
      </c>
      <c r="F48" s="51">
        <f>償還計画表!G31</f>
        <v>0</v>
      </c>
      <c r="G48" s="51">
        <f>償還計画表!H31</f>
        <v>0</v>
      </c>
      <c r="H48" s="51">
        <f>償還計画表!I31</f>
        <v>0</v>
      </c>
      <c r="I48" s="51">
        <f>償還計画表!I31*1000</f>
        <v>0</v>
      </c>
      <c r="J48" s="51">
        <f>償還計画表!J31*1000</f>
        <v>0</v>
      </c>
      <c r="K48" s="51">
        <f>償還計画表!J31*1000</f>
        <v>0</v>
      </c>
    </row>
    <row r="49" spans="1:11" ht="18" customHeight="1" x14ac:dyDescent="0.15">
      <c r="A49" s="442" t="s">
        <v>218</v>
      </c>
      <c r="B49" s="443"/>
      <c r="C49" s="444"/>
      <c r="D49" s="51">
        <v>0</v>
      </c>
      <c r="E49" s="51">
        <v>0</v>
      </c>
      <c r="F49" s="51">
        <v>0</v>
      </c>
      <c r="G49" s="51">
        <v>0</v>
      </c>
      <c r="H49" s="51">
        <v>0</v>
      </c>
      <c r="J49" s="51">
        <v>0</v>
      </c>
      <c r="K49" s="51">
        <v>0</v>
      </c>
    </row>
    <row r="50" spans="1:11" ht="18" customHeight="1" x14ac:dyDescent="0.15">
      <c r="A50" s="445" t="s">
        <v>99</v>
      </c>
      <c r="B50" s="446"/>
      <c r="C50" s="447"/>
      <c r="D50" s="51">
        <f>D47+D48+D49</f>
        <v>0</v>
      </c>
      <c r="E50" s="51">
        <f>E47+E48+E49</f>
        <v>0</v>
      </c>
      <c r="F50" s="51">
        <f>F47+F48+F49</f>
        <v>0</v>
      </c>
      <c r="G50" s="51">
        <f>G47+G48+G49</f>
        <v>0</v>
      </c>
      <c r="H50" s="51">
        <f>H47+H48+H49</f>
        <v>0</v>
      </c>
      <c r="J50" s="51">
        <f>J47+J48+J49</f>
        <v>0</v>
      </c>
      <c r="K50" s="51">
        <f>K47+K48+K49</f>
        <v>0</v>
      </c>
    </row>
  </sheetData>
  <mergeCells count="37">
    <mergeCell ref="A1:H1"/>
    <mergeCell ref="B34:C34"/>
    <mergeCell ref="B19:B21"/>
    <mergeCell ref="B30:C30"/>
    <mergeCell ref="B32:C32"/>
    <mergeCell ref="A2:C2"/>
    <mergeCell ref="A3:C3"/>
    <mergeCell ref="B33:C33"/>
    <mergeCell ref="B27:C27"/>
    <mergeCell ref="B26:C26"/>
    <mergeCell ref="B16:B18"/>
    <mergeCell ref="B22:B24"/>
    <mergeCell ref="A39:C39"/>
    <mergeCell ref="A40:C40"/>
    <mergeCell ref="A41:C41"/>
    <mergeCell ref="B4:B6"/>
    <mergeCell ref="B7:B9"/>
    <mergeCell ref="B13:B15"/>
    <mergeCell ref="A37:C37"/>
    <mergeCell ref="B36:C36"/>
    <mergeCell ref="A29:A36"/>
    <mergeCell ref="B10:B12"/>
    <mergeCell ref="B35:C35"/>
    <mergeCell ref="A28:C28"/>
    <mergeCell ref="B29:C29"/>
    <mergeCell ref="A38:C38"/>
    <mergeCell ref="B25:C25"/>
    <mergeCell ref="A4:A27"/>
    <mergeCell ref="A48:C48"/>
    <mergeCell ref="A49:C49"/>
    <mergeCell ref="A50:C50"/>
    <mergeCell ref="A42:C42"/>
    <mergeCell ref="A43:C43"/>
    <mergeCell ref="A44:C44"/>
    <mergeCell ref="A45:C45"/>
    <mergeCell ref="A46:C46"/>
    <mergeCell ref="A47:C47"/>
  </mergeCells>
  <phoneticPr fontId="2"/>
  <pageMargins left="0.59055118110236227" right="0.39370078740157483" top="0.59055118110236227" bottom="0.39370078740157483" header="0.51181102362204722" footer="0.51181102362204722"/>
  <pageSetup paperSize="9" scale="93" fitToWidth="0"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N61"/>
  <sheetViews>
    <sheetView view="pageBreakPreview" zoomScale="120" zoomScaleNormal="100" zoomScaleSheetLayoutView="120" workbookViewId="0">
      <selection activeCell="G3" sqref="G3"/>
    </sheetView>
  </sheetViews>
  <sheetFormatPr defaultColWidth="8.875" defaultRowHeight="16.149999999999999" customHeight="1" x14ac:dyDescent="0.15"/>
  <cols>
    <col min="1" max="1" width="3.125" style="9" customWidth="1"/>
    <col min="2" max="2" width="2.625" style="9" customWidth="1"/>
    <col min="3" max="3" width="2.5" style="9" customWidth="1"/>
    <col min="4" max="4" width="19.125" style="9" customWidth="1"/>
    <col min="5" max="5" width="3.5" style="9" customWidth="1"/>
    <col min="6" max="11" width="10.25" style="10" customWidth="1"/>
    <col min="12" max="12" width="8.875" style="9" customWidth="1"/>
    <col min="13" max="13" width="10.25" style="9" customWidth="1"/>
    <col min="14" max="14" width="8.875" style="9" hidden="1" customWidth="1"/>
    <col min="15" max="16384" width="8.875" style="9"/>
  </cols>
  <sheetData>
    <row r="1" spans="1:14" ht="16.149999999999999" customHeight="1" x14ac:dyDescent="0.15">
      <c r="A1" s="545" t="s">
        <v>21</v>
      </c>
      <c r="B1" s="545"/>
      <c r="C1" s="545"/>
      <c r="D1" s="546"/>
      <c r="K1" s="11" t="s">
        <v>22</v>
      </c>
    </row>
    <row r="2" spans="1:14" ht="16.149999999999999" customHeight="1" x14ac:dyDescent="0.15">
      <c r="A2" s="549" t="s">
        <v>69</v>
      </c>
      <c r="B2" s="550"/>
      <c r="C2" s="553" t="s">
        <v>70</v>
      </c>
      <c r="D2" s="555"/>
      <c r="E2" s="543" t="s">
        <v>71</v>
      </c>
      <c r="F2" s="585" t="s">
        <v>23</v>
      </c>
      <c r="G2" s="13" t="s">
        <v>24</v>
      </c>
      <c r="H2" s="13" t="s">
        <v>25</v>
      </c>
      <c r="I2" s="13" t="s">
        <v>26</v>
      </c>
      <c r="J2" s="13" t="s">
        <v>27</v>
      </c>
      <c r="K2" s="14" t="s">
        <v>28</v>
      </c>
      <c r="M2" s="13" t="s">
        <v>307</v>
      </c>
      <c r="N2" s="336" t="s">
        <v>283</v>
      </c>
    </row>
    <row r="3" spans="1:14" ht="16.149999999999999" customHeight="1" x14ac:dyDescent="0.15">
      <c r="A3" s="606"/>
      <c r="B3" s="607"/>
      <c r="C3" s="612"/>
      <c r="D3" s="607"/>
      <c r="E3" s="605"/>
      <c r="F3" s="586"/>
      <c r="G3" s="440">
        <v>4</v>
      </c>
      <c r="H3" s="441">
        <f>G3+1</f>
        <v>5</v>
      </c>
      <c r="I3" s="441">
        <f t="shared" ref="I3:K3" si="0">H3+1</f>
        <v>6</v>
      </c>
      <c r="J3" s="441">
        <f t="shared" si="0"/>
        <v>7</v>
      </c>
      <c r="K3" s="441">
        <f t="shared" si="0"/>
        <v>8</v>
      </c>
      <c r="M3" s="275">
        <f>K3+1</f>
        <v>9</v>
      </c>
      <c r="N3" s="275">
        <f>K3+2</f>
        <v>10</v>
      </c>
    </row>
    <row r="4" spans="1:14" ht="16.149999999999999" customHeight="1" x14ac:dyDescent="0.15">
      <c r="A4" s="438"/>
      <c r="B4" s="46"/>
      <c r="C4" s="47"/>
      <c r="D4" s="48" t="s">
        <v>77</v>
      </c>
      <c r="E4" s="439"/>
      <c r="F4" s="37" t="s">
        <v>78</v>
      </c>
      <c r="G4" s="37"/>
      <c r="H4" s="37"/>
      <c r="I4" s="37"/>
      <c r="J4" s="37"/>
      <c r="K4" s="37"/>
      <c r="M4" s="37">
        <v>6</v>
      </c>
      <c r="N4" s="37">
        <v>200</v>
      </c>
    </row>
    <row r="5" spans="1:14" ht="16.149999999999999" customHeight="1" x14ac:dyDescent="0.15">
      <c r="A5" s="620" t="s">
        <v>29</v>
      </c>
      <c r="B5" s="564" t="s">
        <v>30</v>
      </c>
      <c r="C5" s="565"/>
      <c r="D5" s="566"/>
      <c r="E5" s="15">
        <v>1</v>
      </c>
      <c r="F5" s="16"/>
      <c r="G5" s="16"/>
      <c r="H5" s="16"/>
      <c r="I5" s="16"/>
      <c r="J5" s="16"/>
      <c r="K5" s="16"/>
      <c r="M5" s="16">
        <f t="shared" ref="M5:N5" si="1">M6*M7*M4/10</f>
        <v>1344000</v>
      </c>
      <c r="N5" s="16">
        <f t="shared" si="1"/>
        <v>2300000</v>
      </c>
    </row>
    <row r="6" spans="1:14" ht="16.149999999999999" customHeight="1" x14ac:dyDescent="0.15">
      <c r="A6" s="620"/>
      <c r="B6" s="29"/>
      <c r="C6" s="564" t="s">
        <v>308</v>
      </c>
      <c r="D6" s="609"/>
      <c r="E6" s="31"/>
      <c r="F6" s="32"/>
      <c r="G6" s="32"/>
      <c r="H6" s="32"/>
      <c r="I6" s="32"/>
      <c r="J6" s="32"/>
      <c r="K6" s="32"/>
      <c r="M6" s="32">
        <v>8000</v>
      </c>
      <c r="N6" s="32">
        <v>500</v>
      </c>
    </row>
    <row r="7" spans="1:14" ht="16.149999999999999" customHeight="1" x14ac:dyDescent="0.15">
      <c r="A7" s="620"/>
      <c r="B7" s="341"/>
      <c r="C7" s="610" t="s">
        <v>68</v>
      </c>
      <c r="D7" s="611"/>
      <c r="E7" s="341"/>
      <c r="F7" s="342"/>
      <c r="G7" s="342"/>
      <c r="H7" s="342"/>
      <c r="I7" s="342"/>
      <c r="J7" s="342"/>
      <c r="K7" s="342"/>
      <c r="M7" s="28">
        <v>280</v>
      </c>
      <c r="N7" s="28">
        <v>230</v>
      </c>
    </row>
    <row r="8" spans="1:14" ht="16.149999999999999" customHeight="1" x14ac:dyDescent="0.15">
      <c r="A8" s="620"/>
      <c r="B8" s="567" t="s">
        <v>31</v>
      </c>
      <c r="C8" s="568"/>
      <c r="D8" s="569"/>
      <c r="E8" s="15">
        <v>2</v>
      </c>
      <c r="F8" s="16"/>
      <c r="G8" s="16"/>
      <c r="H8" s="16"/>
      <c r="I8" s="16"/>
      <c r="J8" s="16"/>
      <c r="K8" s="16"/>
      <c r="M8" s="16"/>
      <c r="N8" s="16"/>
    </row>
    <row r="9" spans="1:14" ht="16.149999999999999" customHeight="1" x14ac:dyDescent="0.15">
      <c r="A9" s="620"/>
      <c r="B9" s="567" t="s">
        <v>32</v>
      </c>
      <c r="C9" s="568"/>
      <c r="D9" s="569"/>
      <c r="E9" s="15">
        <v>3</v>
      </c>
      <c r="F9" s="16"/>
      <c r="G9" s="16"/>
      <c r="H9" s="16"/>
      <c r="I9" s="16"/>
      <c r="J9" s="16"/>
      <c r="K9" s="16"/>
      <c r="M9" s="16">
        <f>H9*$K$4/10</f>
        <v>0</v>
      </c>
      <c r="N9" s="16">
        <f>I9*$K$4/10</f>
        <v>0</v>
      </c>
    </row>
    <row r="10" spans="1:14" ht="16.149999999999999" customHeight="1" x14ac:dyDescent="0.15">
      <c r="A10" s="620"/>
      <c r="B10" s="570" t="s">
        <v>33</v>
      </c>
      <c r="C10" s="571"/>
      <c r="D10" s="572"/>
      <c r="E10" s="17">
        <v>4</v>
      </c>
      <c r="F10" s="18"/>
      <c r="G10" s="18"/>
      <c r="H10" s="18"/>
      <c r="I10" s="18"/>
      <c r="J10" s="18"/>
      <c r="K10" s="18"/>
      <c r="M10" s="18">
        <f>M9+M5</f>
        <v>1344000</v>
      </c>
      <c r="N10" s="18">
        <f>N9+N5</f>
        <v>2300000</v>
      </c>
    </row>
    <row r="11" spans="1:14" ht="16.149999999999999" customHeight="1" x14ac:dyDescent="0.15">
      <c r="A11" s="620"/>
      <c r="B11" s="576" t="s">
        <v>34</v>
      </c>
      <c r="C11" s="577"/>
      <c r="D11" s="578"/>
      <c r="E11" s="19">
        <v>5</v>
      </c>
      <c r="F11" s="20"/>
      <c r="G11" s="20"/>
      <c r="H11" s="20"/>
      <c r="I11" s="20"/>
      <c r="J11" s="20"/>
      <c r="K11" s="20"/>
      <c r="M11" s="20"/>
      <c r="N11" s="20"/>
    </row>
    <row r="12" spans="1:14" ht="16.149999999999999" customHeight="1" x14ac:dyDescent="0.15">
      <c r="A12" s="620"/>
      <c r="B12" s="576" t="s">
        <v>35</v>
      </c>
      <c r="C12" s="577"/>
      <c r="D12" s="578"/>
      <c r="E12" s="19">
        <v>6</v>
      </c>
      <c r="F12" s="20"/>
      <c r="G12" s="20"/>
      <c r="H12" s="20"/>
      <c r="I12" s="20"/>
      <c r="J12" s="20"/>
      <c r="K12" s="20"/>
      <c r="M12" s="20"/>
      <c r="N12" s="20"/>
    </row>
    <row r="13" spans="1:14" ht="16.149999999999999" customHeight="1" x14ac:dyDescent="0.15">
      <c r="A13" s="620"/>
      <c r="B13" s="579" t="s">
        <v>36</v>
      </c>
      <c r="C13" s="580"/>
      <c r="D13" s="581"/>
      <c r="E13" s="22" t="s">
        <v>37</v>
      </c>
      <c r="F13" s="23"/>
      <c r="G13" s="23"/>
      <c r="H13" s="23"/>
      <c r="I13" s="23"/>
      <c r="J13" s="23"/>
      <c r="K13" s="23"/>
      <c r="M13" s="23">
        <f t="shared" ref="M13:N13" si="2">+M10-M11+M12</f>
        <v>1344000</v>
      </c>
      <c r="N13" s="23">
        <f t="shared" si="2"/>
        <v>2300000</v>
      </c>
    </row>
    <row r="14" spans="1:14" ht="16.149999999999999" customHeight="1" x14ac:dyDescent="0.15">
      <c r="A14" s="563"/>
      <c r="B14" s="582" t="s">
        <v>38</v>
      </c>
      <c r="C14" s="583"/>
      <c r="D14" s="584"/>
      <c r="E14" s="24"/>
      <c r="F14" s="25"/>
      <c r="G14" s="32"/>
      <c r="H14" s="32"/>
      <c r="I14" s="32"/>
      <c r="J14" s="32"/>
      <c r="K14" s="32"/>
      <c r="M14" s="32">
        <f>F14*$K$4/10</f>
        <v>0</v>
      </c>
      <c r="N14" s="32">
        <f>G14*$K$4/10</f>
        <v>0</v>
      </c>
    </row>
    <row r="15" spans="1:14" ht="16.149999999999999" customHeight="1" x14ac:dyDescent="0.15">
      <c r="A15" s="563"/>
      <c r="B15" s="573" t="s">
        <v>39</v>
      </c>
      <c r="C15" s="574"/>
      <c r="D15" s="575"/>
      <c r="E15" s="26"/>
      <c r="F15" s="27"/>
      <c r="G15" s="27"/>
      <c r="H15" s="27"/>
      <c r="I15" s="27"/>
      <c r="J15" s="27"/>
      <c r="K15" s="27"/>
      <c r="M15" s="27">
        <f>F15*$K$4/10</f>
        <v>0</v>
      </c>
      <c r="N15" s="27">
        <f>G15*$K$4/10</f>
        <v>0</v>
      </c>
    </row>
    <row r="16" spans="1:14" ht="16.149999999999999" customHeight="1" x14ac:dyDescent="0.15">
      <c r="A16" s="563"/>
      <c r="B16" s="573" t="s">
        <v>40</v>
      </c>
      <c r="C16" s="574"/>
      <c r="D16" s="575"/>
      <c r="E16" s="26"/>
      <c r="F16" s="27"/>
      <c r="G16" s="27"/>
      <c r="H16" s="27"/>
      <c r="I16" s="27"/>
      <c r="J16" s="27"/>
      <c r="K16" s="27"/>
      <c r="M16" s="27">
        <f t="shared" ref="M16:M24" si="3">F16*$K$4/10</f>
        <v>0</v>
      </c>
      <c r="N16" s="27">
        <f>F16*$K$4/10</f>
        <v>0</v>
      </c>
    </row>
    <row r="17" spans="1:14" ht="16.149999999999999" customHeight="1" x14ac:dyDescent="0.15">
      <c r="A17" s="563"/>
      <c r="B17" s="573" t="s">
        <v>41</v>
      </c>
      <c r="C17" s="574"/>
      <c r="D17" s="575"/>
      <c r="E17" s="26"/>
      <c r="F17" s="27"/>
      <c r="G17" s="27"/>
      <c r="H17" s="27"/>
      <c r="I17" s="27"/>
      <c r="J17" s="27"/>
      <c r="K17" s="27"/>
      <c r="M17" s="27">
        <f t="shared" si="3"/>
        <v>0</v>
      </c>
      <c r="N17" s="27">
        <f>G17*$K$4/10</f>
        <v>0</v>
      </c>
    </row>
    <row r="18" spans="1:14" ht="16.149999999999999" customHeight="1" x14ac:dyDescent="0.15">
      <c r="A18" s="563"/>
      <c r="B18" s="573" t="s">
        <v>42</v>
      </c>
      <c r="C18" s="574"/>
      <c r="D18" s="575"/>
      <c r="E18" s="26"/>
      <c r="F18" s="27"/>
      <c r="G18" s="27"/>
      <c r="H18" s="27"/>
      <c r="I18" s="27"/>
      <c r="J18" s="27"/>
      <c r="K18" s="27"/>
      <c r="M18" s="27">
        <f t="shared" si="3"/>
        <v>0</v>
      </c>
      <c r="N18" s="27">
        <f t="shared" ref="N18:N24" si="4">F18*$K$4/10</f>
        <v>0</v>
      </c>
    </row>
    <row r="19" spans="1:14" ht="16.149999999999999" customHeight="1" x14ac:dyDescent="0.15">
      <c r="A19" s="563"/>
      <c r="B19" s="573" t="s">
        <v>43</v>
      </c>
      <c r="C19" s="574"/>
      <c r="D19" s="575"/>
      <c r="E19" s="26"/>
      <c r="F19" s="27"/>
      <c r="G19" s="27"/>
      <c r="H19" s="27"/>
      <c r="I19" s="27"/>
      <c r="J19" s="27"/>
      <c r="K19" s="27"/>
      <c r="M19" s="27">
        <f t="shared" si="3"/>
        <v>0</v>
      </c>
      <c r="N19" s="27">
        <f t="shared" si="4"/>
        <v>0</v>
      </c>
    </row>
    <row r="20" spans="1:14" ht="16.149999999999999" customHeight="1" x14ac:dyDescent="0.15">
      <c r="A20" s="563"/>
      <c r="B20" s="573" t="s">
        <v>44</v>
      </c>
      <c r="C20" s="574"/>
      <c r="D20" s="575"/>
      <c r="E20" s="26"/>
      <c r="F20" s="27"/>
      <c r="G20" s="27"/>
      <c r="H20" s="27"/>
      <c r="I20" s="27"/>
      <c r="J20" s="27"/>
      <c r="K20" s="27"/>
      <c r="M20" s="27">
        <f t="shared" si="3"/>
        <v>0</v>
      </c>
      <c r="N20" s="27">
        <f t="shared" si="4"/>
        <v>0</v>
      </c>
    </row>
    <row r="21" spans="1:14" ht="16.149999999999999" customHeight="1" x14ac:dyDescent="0.15">
      <c r="A21" s="563"/>
      <c r="B21" s="573" t="s">
        <v>45</v>
      </c>
      <c r="C21" s="574"/>
      <c r="D21" s="575"/>
      <c r="E21" s="26"/>
      <c r="F21" s="27"/>
      <c r="G21" s="27"/>
      <c r="H21" s="27"/>
      <c r="I21" s="27"/>
      <c r="J21" s="27"/>
      <c r="K21" s="27"/>
      <c r="M21" s="27">
        <f t="shared" si="3"/>
        <v>0</v>
      </c>
      <c r="N21" s="27">
        <f t="shared" si="4"/>
        <v>0</v>
      </c>
    </row>
    <row r="22" spans="1:14" ht="16.149999999999999" customHeight="1" x14ac:dyDescent="0.15">
      <c r="A22" s="563"/>
      <c r="B22" s="590" t="s">
        <v>46</v>
      </c>
      <c r="C22" s="591"/>
      <c r="D22" s="592"/>
      <c r="E22" s="341"/>
      <c r="F22" s="342"/>
      <c r="G22" s="49"/>
      <c r="H22" s="49"/>
      <c r="I22" s="49"/>
      <c r="J22" s="49"/>
      <c r="K22" s="82"/>
      <c r="M22" s="82">
        <f t="shared" si="3"/>
        <v>0</v>
      </c>
      <c r="N22" s="82">
        <f t="shared" si="4"/>
        <v>0</v>
      </c>
    </row>
    <row r="23" spans="1:14" ht="16.149999999999999" customHeight="1" x14ac:dyDescent="0.15">
      <c r="A23" s="563"/>
      <c r="B23" s="587" t="s">
        <v>47</v>
      </c>
      <c r="C23" s="588"/>
      <c r="D23" s="589"/>
      <c r="E23" s="29">
        <v>7</v>
      </c>
      <c r="F23" s="30"/>
      <c r="G23" s="50"/>
      <c r="H23" s="50"/>
      <c r="I23" s="32"/>
      <c r="J23" s="32"/>
      <c r="K23" s="32"/>
      <c r="M23" s="32">
        <f t="shared" si="3"/>
        <v>0</v>
      </c>
      <c r="N23" s="32">
        <f t="shared" si="4"/>
        <v>0</v>
      </c>
    </row>
    <row r="24" spans="1:14" ht="16.149999999999999" customHeight="1" x14ac:dyDescent="0.15">
      <c r="A24" s="563"/>
      <c r="B24" s="582" t="s">
        <v>48</v>
      </c>
      <c r="C24" s="583"/>
      <c r="D24" s="584"/>
      <c r="E24" s="31"/>
      <c r="F24" s="32"/>
      <c r="G24" s="25"/>
      <c r="H24" s="25"/>
      <c r="I24" s="25"/>
      <c r="J24" s="25"/>
      <c r="K24" s="25"/>
      <c r="M24" s="25">
        <f t="shared" si="3"/>
        <v>0</v>
      </c>
      <c r="N24" s="25">
        <f t="shared" si="4"/>
        <v>0</v>
      </c>
    </row>
    <row r="25" spans="1:14" ht="16.149999999999999" customHeight="1" x14ac:dyDescent="0.15">
      <c r="A25" s="563"/>
      <c r="B25" s="590" t="s">
        <v>49</v>
      </c>
      <c r="C25" s="591"/>
      <c r="D25" s="592"/>
      <c r="E25" s="341" t="s">
        <v>50</v>
      </c>
      <c r="F25" s="342"/>
      <c r="G25" s="82"/>
      <c r="H25" s="82"/>
      <c r="I25" s="82"/>
      <c r="J25" s="82"/>
      <c r="K25" s="82"/>
      <c r="M25" s="82">
        <f>$F$25*M4/10</f>
        <v>0</v>
      </c>
      <c r="N25" s="82">
        <f>$F$25*N4/10</f>
        <v>0</v>
      </c>
    </row>
    <row r="26" spans="1:14" ht="16.149999999999999" customHeight="1" x14ac:dyDescent="0.15">
      <c r="A26" s="563"/>
      <c r="B26" s="587" t="s">
        <v>51</v>
      </c>
      <c r="C26" s="588"/>
      <c r="D26" s="589"/>
      <c r="E26" s="341">
        <v>8</v>
      </c>
      <c r="F26" s="343"/>
      <c r="G26" s="50"/>
      <c r="H26" s="50"/>
      <c r="I26" s="50"/>
      <c r="J26" s="50"/>
      <c r="K26" s="50"/>
      <c r="M26" s="50">
        <f t="shared" ref="M26:N26" si="5">+M24+M25</f>
        <v>0</v>
      </c>
      <c r="N26" s="50">
        <f t="shared" si="5"/>
        <v>0</v>
      </c>
    </row>
    <row r="27" spans="1:14" ht="27" customHeight="1" x14ac:dyDescent="0.15">
      <c r="A27" s="563"/>
      <c r="B27" s="587" t="s">
        <v>52</v>
      </c>
      <c r="C27" s="588"/>
      <c r="D27" s="589"/>
      <c r="E27" s="15">
        <v>9</v>
      </c>
      <c r="F27" s="16"/>
      <c r="G27" s="16"/>
      <c r="H27" s="16"/>
      <c r="I27" s="16"/>
      <c r="J27" s="16"/>
      <c r="K27" s="16"/>
      <c r="M27" s="16">
        <f>$F27*M4/10</f>
        <v>0</v>
      </c>
      <c r="N27" s="16">
        <f>$F27*N4/10</f>
        <v>0</v>
      </c>
    </row>
    <row r="28" spans="1:14" ht="16.149999999999999" customHeight="1" x14ac:dyDescent="0.15">
      <c r="A28" s="563"/>
      <c r="B28" s="593" t="s">
        <v>53</v>
      </c>
      <c r="C28" s="594"/>
      <c r="D28" s="595"/>
      <c r="E28" s="248">
        <v>10</v>
      </c>
      <c r="F28" s="16"/>
      <c r="G28" s="250"/>
      <c r="H28" s="250"/>
      <c r="I28" s="250"/>
      <c r="J28" s="250"/>
      <c r="K28" s="250"/>
      <c r="M28" s="250" t="e">
        <f>$F$28*M5/$F$5</f>
        <v>#DIV/0!</v>
      </c>
      <c r="N28" s="250" t="e">
        <f>$F$28*N5/$F$5</f>
        <v>#DIV/0!</v>
      </c>
    </row>
    <row r="29" spans="1:14" ht="16.149999999999999" customHeight="1" x14ac:dyDescent="0.15">
      <c r="A29" s="563"/>
      <c r="B29" s="593" t="s">
        <v>54</v>
      </c>
      <c r="C29" s="594"/>
      <c r="D29" s="595"/>
      <c r="E29" s="248">
        <v>11</v>
      </c>
      <c r="F29" s="16"/>
      <c r="G29" s="250"/>
      <c r="H29" s="250"/>
      <c r="I29" s="250"/>
      <c r="J29" s="250"/>
      <c r="K29" s="250"/>
      <c r="M29" s="250">
        <f>H29*$K$4/10</f>
        <v>0</v>
      </c>
      <c r="N29" s="250">
        <f>I29*$K$4/10</f>
        <v>0</v>
      </c>
    </row>
    <row r="30" spans="1:14" ht="16.149999999999999" customHeight="1" x14ac:dyDescent="0.15">
      <c r="A30" s="563"/>
      <c r="B30" s="593" t="s">
        <v>55</v>
      </c>
      <c r="C30" s="594"/>
      <c r="D30" s="595"/>
      <c r="E30" s="248">
        <v>12</v>
      </c>
      <c r="F30" s="16"/>
      <c r="G30" s="250"/>
      <c r="H30" s="250"/>
      <c r="I30" s="250"/>
      <c r="J30" s="250"/>
      <c r="K30" s="250"/>
      <c r="M30" s="250">
        <f>F30*$M$4/10</f>
        <v>0</v>
      </c>
      <c r="N30" s="250">
        <f>F30*$N$4/10</f>
        <v>0</v>
      </c>
    </row>
    <row r="31" spans="1:14" ht="16.149999999999999" customHeight="1" x14ac:dyDescent="0.15">
      <c r="A31" s="563"/>
      <c r="B31" s="599" t="s">
        <v>56</v>
      </c>
      <c r="C31" s="600"/>
      <c r="D31" s="601"/>
      <c r="E31" s="24"/>
      <c r="F31" s="25"/>
      <c r="G31" s="32"/>
      <c r="H31" s="32"/>
      <c r="I31" s="32"/>
      <c r="J31" s="32"/>
      <c r="K31" s="32"/>
      <c r="M31" s="32">
        <f t="shared" ref="M31:M37" si="6">F31*$K$4/10</f>
        <v>0</v>
      </c>
      <c r="N31" s="32">
        <f>F31*$K$4/10</f>
        <v>0</v>
      </c>
    </row>
    <row r="32" spans="1:14" ht="16.149999999999999" customHeight="1" x14ac:dyDescent="0.15">
      <c r="A32" s="563"/>
      <c r="B32" s="602" t="s">
        <v>57</v>
      </c>
      <c r="C32" s="603"/>
      <c r="D32" s="604"/>
      <c r="E32" s="26"/>
      <c r="F32" s="27"/>
      <c r="G32" s="27"/>
      <c r="H32" s="27"/>
      <c r="I32" s="27"/>
      <c r="J32" s="27"/>
      <c r="K32" s="27"/>
      <c r="M32" s="27">
        <f t="shared" si="6"/>
        <v>0</v>
      </c>
      <c r="N32" s="27">
        <f>F32*$K$4/10</f>
        <v>0</v>
      </c>
    </row>
    <row r="33" spans="1:14" ht="16.149999999999999" customHeight="1" x14ac:dyDescent="0.15">
      <c r="A33" s="563"/>
      <c r="B33" s="602" t="s">
        <v>58</v>
      </c>
      <c r="C33" s="603"/>
      <c r="D33" s="604"/>
      <c r="E33" s="26"/>
      <c r="F33" s="27"/>
      <c r="G33" s="27"/>
      <c r="H33" s="27"/>
      <c r="I33" s="27"/>
      <c r="J33" s="27"/>
      <c r="K33" s="27"/>
      <c r="M33" s="27">
        <f t="shared" si="6"/>
        <v>0</v>
      </c>
      <c r="N33" s="27">
        <f>F33*$K$4/10</f>
        <v>0</v>
      </c>
    </row>
    <row r="34" spans="1:14" ht="16.149999999999999" customHeight="1" x14ac:dyDescent="0.15">
      <c r="A34" s="563"/>
      <c r="B34" s="596"/>
      <c r="C34" s="597"/>
      <c r="D34" s="598"/>
      <c r="E34" s="26"/>
      <c r="F34" s="27"/>
      <c r="G34" s="27"/>
      <c r="H34" s="27"/>
      <c r="I34" s="27"/>
      <c r="J34" s="27"/>
      <c r="K34" s="27"/>
      <c r="M34" s="27">
        <f t="shared" si="6"/>
        <v>0</v>
      </c>
      <c r="N34" s="27">
        <f>G34*$K$4/10</f>
        <v>0</v>
      </c>
    </row>
    <row r="35" spans="1:14" ht="16.149999999999999" customHeight="1" x14ac:dyDescent="0.15">
      <c r="A35" s="563"/>
      <c r="B35" s="596"/>
      <c r="C35" s="597"/>
      <c r="D35" s="598"/>
      <c r="E35" s="26"/>
      <c r="F35" s="27"/>
      <c r="G35" s="27"/>
      <c r="H35" s="27"/>
      <c r="I35" s="27"/>
      <c r="J35" s="27"/>
      <c r="K35" s="27"/>
      <c r="M35" s="27">
        <f t="shared" si="6"/>
        <v>0</v>
      </c>
      <c r="N35" s="27">
        <f>G35*$K$4/10</f>
        <v>0</v>
      </c>
    </row>
    <row r="36" spans="1:14" ht="16.149999999999999" customHeight="1" x14ac:dyDescent="0.15">
      <c r="A36" s="563"/>
      <c r="B36" s="596"/>
      <c r="C36" s="597"/>
      <c r="D36" s="598"/>
      <c r="E36" s="26"/>
      <c r="F36" s="27"/>
      <c r="G36" s="27"/>
      <c r="H36" s="27"/>
      <c r="I36" s="27"/>
      <c r="J36" s="27"/>
      <c r="K36" s="27"/>
      <c r="M36" s="27">
        <f t="shared" si="6"/>
        <v>0</v>
      </c>
      <c r="N36" s="27">
        <f>G36*$K$4/10</f>
        <v>0</v>
      </c>
    </row>
    <row r="37" spans="1:14" ht="16.149999999999999" customHeight="1" x14ac:dyDescent="0.15">
      <c r="A37" s="563"/>
      <c r="B37" s="614" t="s">
        <v>59</v>
      </c>
      <c r="C37" s="615"/>
      <c r="D37" s="616"/>
      <c r="E37" s="341"/>
      <c r="F37" s="342"/>
      <c r="G37" s="82"/>
      <c r="H37" s="82"/>
      <c r="I37" s="82"/>
      <c r="J37" s="82"/>
      <c r="K37" s="82"/>
      <c r="M37" s="82">
        <f t="shared" si="6"/>
        <v>0</v>
      </c>
      <c r="N37" s="82">
        <f>G37*$K$4/10</f>
        <v>0</v>
      </c>
    </row>
    <row r="38" spans="1:14" ht="16.149999999999999" customHeight="1" x14ac:dyDescent="0.15">
      <c r="A38" s="563"/>
      <c r="B38" s="617" t="s">
        <v>60</v>
      </c>
      <c r="C38" s="618"/>
      <c r="D38" s="619"/>
      <c r="E38" s="341">
        <v>13</v>
      </c>
      <c r="F38" s="343"/>
      <c r="G38" s="50"/>
      <c r="H38" s="50"/>
      <c r="I38" s="50"/>
      <c r="J38" s="50"/>
      <c r="K38" s="50"/>
      <c r="M38" s="50">
        <f t="shared" ref="M38:N38" si="7">SUM(M31:M37)</f>
        <v>0</v>
      </c>
      <c r="N38" s="50">
        <f t="shared" si="7"/>
        <v>0</v>
      </c>
    </row>
    <row r="39" spans="1:14" ht="16.149999999999999" customHeight="1" x14ac:dyDescent="0.15">
      <c r="A39" s="563"/>
      <c r="B39" s="570" t="s">
        <v>61</v>
      </c>
      <c r="C39" s="571"/>
      <c r="D39" s="572"/>
      <c r="E39" s="33" t="s">
        <v>62</v>
      </c>
      <c r="F39" s="18"/>
      <c r="G39" s="18"/>
      <c r="H39" s="18"/>
      <c r="I39" s="18"/>
      <c r="J39" s="18"/>
      <c r="K39" s="18"/>
      <c r="M39" s="18" t="e">
        <f t="shared" ref="M39:N39" si="8">+M23+M26+M27+M28+M29+M30+M38</f>
        <v>#DIV/0!</v>
      </c>
      <c r="N39" s="18" t="e">
        <f t="shared" si="8"/>
        <v>#DIV/0!</v>
      </c>
    </row>
    <row r="40" spans="1:14" ht="16.149999999999999" customHeight="1" x14ac:dyDescent="0.15">
      <c r="A40" s="563"/>
      <c r="B40" s="576" t="s">
        <v>63</v>
      </c>
      <c r="C40" s="577"/>
      <c r="D40" s="578"/>
      <c r="E40" s="19">
        <v>14</v>
      </c>
      <c r="F40" s="20"/>
      <c r="G40" s="20"/>
      <c r="H40" s="20"/>
      <c r="I40" s="20"/>
      <c r="J40" s="20"/>
      <c r="K40" s="20"/>
      <c r="M40" s="20"/>
      <c r="N40" s="20"/>
    </row>
    <row r="41" spans="1:14" ht="16.149999999999999" customHeight="1" x14ac:dyDescent="0.15">
      <c r="A41" s="563"/>
      <c r="B41" s="576" t="s">
        <v>64</v>
      </c>
      <c r="C41" s="577"/>
      <c r="D41" s="578"/>
      <c r="E41" s="19">
        <v>15</v>
      </c>
      <c r="F41" s="20"/>
      <c r="G41" s="20"/>
      <c r="H41" s="20"/>
      <c r="I41" s="20"/>
      <c r="J41" s="20"/>
      <c r="K41" s="20"/>
      <c r="M41" s="20"/>
      <c r="N41" s="20"/>
    </row>
    <row r="42" spans="1:14" ht="16.149999999999999" customHeight="1" x14ac:dyDescent="0.15">
      <c r="A42" s="563"/>
      <c r="B42" s="576" t="s">
        <v>65</v>
      </c>
      <c r="C42" s="577"/>
      <c r="D42" s="578"/>
      <c r="E42" s="19">
        <v>16</v>
      </c>
      <c r="F42" s="20"/>
      <c r="G42" s="20"/>
      <c r="H42" s="20"/>
      <c r="I42" s="20"/>
      <c r="J42" s="20"/>
      <c r="K42" s="20"/>
      <c r="M42" s="20"/>
      <c r="N42" s="20"/>
    </row>
    <row r="43" spans="1:14" ht="16.149999999999999" customHeight="1" x14ac:dyDescent="0.15">
      <c r="A43" s="563"/>
      <c r="B43" s="540" t="s">
        <v>66</v>
      </c>
      <c r="C43" s="541"/>
      <c r="D43" s="542"/>
      <c r="E43" s="34">
        <v>17</v>
      </c>
      <c r="F43" s="35"/>
      <c r="G43" s="35"/>
      <c r="H43" s="35"/>
      <c r="I43" s="35"/>
      <c r="J43" s="35"/>
      <c r="K43" s="35"/>
      <c r="M43" s="35" t="e">
        <f t="shared" ref="M43:N43" si="9">+M39+M40-M41-M42</f>
        <v>#DIV/0!</v>
      </c>
      <c r="N43" s="35" t="e">
        <f t="shared" si="9"/>
        <v>#DIV/0!</v>
      </c>
    </row>
    <row r="44" spans="1:14" ht="16.149999999999999" customHeight="1" x14ac:dyDescent="0.15">
      <c r="A44" s="579" t="s">
        <v>67</v>
      </c>
      <c r="B44" s="580"/>
      <c r="C44" s="580"/>
      <c r="D44" s="613"/>
      <c r="E44" s="21"/>
      <c r="F44" s="23"/>
      <c r="G44" s="23"/>
      <c r="H44" s="23"/>
      <c r="I44" s="23"/>
      <c r="J44" s="23"/>
      <c r="K44" s="23"/>
      <c r="M44" s="23" t="e">
        <f t="shared" ref="M44:N44" si="10">+M13-M43</f>
        <v>#DIV/0!</v>
      </c>
      <c r="N44" s="23" t="e">
        <f t="shared" si="10"/>
        <v>#DIV/0!</v>
      </c>
    </row>
    <row r="45" spans="1:14" ht="16.149999999999999" customHeight="1" x14ac:dyDescent="0.15">
      <c r="A45" s="36"/>
      <c r="M45" s="10"/>
      <c r="N45" s="10"/>
    </row>
    <row r="46" spans="1:14" ht="16.149999999999999" customHeight="1" x14ac:dyDescent="0.15">
      <c r="A46" s="36"/>
      <c r="M46" s="10"/>
      <c r="N46" s="10"/>
    </row>
    <row r="47" spans="1:14" ht="16.149999999999999" customHeight="1" x14ac:dyDescent="0.15">
      <c r="A47" s="36"/>
      <c r="M47" s="10"/>
      <c r="N47" s="10"/>
    </row>
    <row r="48" spans="1:14" ht="16.149999999999999" customHeight="1" x14ac:dyDescent="0.15">
      <c r="A48" s="36"/>
      <c r="M48" s="10"/>
      <c r="N48" s="10"/>
    </row>
    <row r="49" spans="1:14" ht="16.149999999999999" customHeight="1" x14ac:dyDescent="0.15">
      <c r="A49" s="36"/>
      <c r="M49" s="10"/>
      <c r="N49" s="10"/>
    </row>
    <row r="50" spans="1:14" ht="16.149999999999999" customHeight="1" x14ac:dyDescent="0.15">
      <c r="A50" s="545" t="s">
        <v>76</v>
      </c>
      <c r="B50" s="545"/>
      <c r="C50" s="545"/>
      <c r="D50" s="546"/>
      <c r="M50" s="10"/>
      <c r="N50" s="10"/>
    </row>
    <row r="51" spans="1:14" ht="16.149999999999999" customHeight="1" x14ac:dyDescent="0.15">
      <c r="A51" s="549" t="s">
        <v>69</v>
      </c>
      <c r="B51" s="550"/>
      <c r="C51" s="553" t="s">
        <v>70</v>
      </c>
      <c r="D51" s="555">
        <f>D2</f>
        <v>0</v>
      </c>
      <c r="E51" s="543" t="s">
        <v>71</v>
      </c>
      <c r="F51" s="12" t="s">
        <v>23</v>
      </c>
      <c r="G51" s="13" t="s">
        <v>24</v>
      </c>
      <c r="H51" s="13" t="s">
        <v>25</v>
      </c>
      <c r="I51" s="13" t="s">
        <v>26</v>
      </c>
      <c r="J51" s="13" t="s">
        <v>27</v>
      </c>
      <c r="K51" s="14" t="s">
        <v>28</v>
      </c>
      <c r="M51" s="336" t="s">
        <v>283</v>
      </c>
      <c r="N51" s="336" t="s">
        <v>283</v>
      </c>
    </row>
    <row r="52" spans="1:14" ht="16.149999999999999" customHeight="1" x14ac:dyDescent="0.15">
      <c r="A52" s="551"/>
      <c r="B52" s="552"/>
      <c r="C52" s="554"/>
      <c r="D52" s="552"/>
      <c r="E52" s="544"/>
      <c r="F52" s="37" t="s">
        <v>78</v>
      </c>
      <c r="G52" s="275">
        <f>G3</f>
        <v>4</v>
      </c>
      <c r="H52" s="275">
        <f t="shared" ref="H52:N52" si="11">H3</f>
        <v>5</v>
      </c>
      <c r="I52" s="275">
        <f t="shared" si="11"/>
        <v>6</v>
      </c>
      <c r="J52" s="275">
        <f t="shared" si="11"/>
        <v>7</v>
      </c>
      <c r="K52" s="275">
        <f t="shared" si="11"/>
        <v>8</v>
      </c>
      <c r="M52" s="275">
        <f t="shared" si="11"/>
        <v>9</v>
      </c>
      <c r="N52" s="275">
        <f t="shared" si="11"/>
        <v>10</v>
      </c>
    </row>
    <row r="53" spans="1:14" ht="16.149999999999999" customHeight="1" x14ac:dyDescent="0.15">
      <c r="A53" s="547" t="s">
        <v>72</v>
      </c>
      <c r="B53" s="548"/>
      <c r="C53" s="548"/>
      <c r="D53" s="548"/>
      <c r="E53" s="38"/>
      <c r="F53" s="39"/>
      <c r="G53" s="39"/>
      <c r="H53" s="39"/>
      <c r="I53" s="39"/>
      <c r="J53" s="39"/>
      <c r="K53" s="39"/>
      <c r="M53" s="39">
        <f t="shared" ref="M53:N53" si="12">M13</f>
        <v>1344000</v>
      </c>
      <c r="N53" s="39">
        <f t="shared" si="12"/>
        <v>2300000</v>
      </c>
    </row>
    <row r="54" spans="1:14" ht="16.149999999999999" customHeight="1" x14ac:dyDescent="0.15">
      <c r="A54" s="557" t="s">
        <v>73</v>
      </c>
      <c r="B54" s="558"/>
      <c r="C54" s="558"/>
      <c r="D54" s="558"/>
      <c r="E54" s="38"/>
      <c r="F54" s="39"/>
      <c r="G54" s="39"/>
      <c r="H54" s="39"/>
      <c r="I54" s="39"/>
      <c r="J54" s="39"/>
      <c r="K54" s="39"/>
      <c r="M54" s="39" t="e">
        <f t="shared" ref="M54:N54" si="13">M39</f>
        <v>#DIV/0!</v>
      </c>
      <c r="N54" s="39" t="e">
        <f t="shared" si="13"/>
        <v>#DIV/0!</v>
      </c>
    </row>
    <row r="55" spans="1:14" ht="16.149999999999999" customHeight="1" x14ac:dyDescent="0.15">
      <c r="A55" s="559" t="s">
        <v>75</v>
      </c>
      <c r="B55" s="608" t="s">
        <v>9</v>
      </c>
      <c r="C55" s="608"/>
      <c r="D55" s="608"/>
      <c r="E55" s="40"/>
      <c r="F55" s="41"/>
      <c r="G55" s="41"/>
      <c r="H55" s="41"/>
      <c r="I55" s="41"/>
      <c r="J55" s="41"/>
      <c r="K55" s="41"/>
      <c r="M55" s="41">
        <f t="shared" ref="M55:N55" si="14">M23</f>
        <v>0</v>
      </c>
      <c r="N55" s="41">
        <f t="shared" si="14"/>
        <v>0</v>
      </c>
    </row>
    <row r="56" spans="1:14" ht="16.149999999999999" customHeight="1" x14ac:dyDescent="0.15">
      <c r="A56" s="560"/>
      <c r="B56" s="562" t="s">
        <v>10</v>
      </c>
      <c r="C56" s="562"/>
      <c r="D56" s="562"/>
      <c r="E56" s="42"/>
      <c r="F56" s="43"/>
      <c r="G56" s="43"/>
      <c r="H56" s="43"/>
      <c r="I56" s="43"/>
      <c r="J56" s="43"/>
      <c r="K56" s="43"/>
      <c r="M56" s="43">
        <f t="shared" ref="M56:N56" si="15">M25</f>
        <v>0</v>
      </c>
      <c r="N56" s="43">
        <f t="shared" si="15"/>
        <v>0</v>
      </c>
    </row>
    <row r="57" spans="1:14" ht="16.149999999999999" customHeight="1" x14ac:dyDescent="0.15">
      <c r="A57" s="560"/>
      <c r="B57" s="562" t="s">
        <v>11</v>
      </c>
      <c r="C57" s="562"/>
      <c r="D57" s="562"/>
      <c r="E57" s="42"/>
      <c r="F57" s="43"/>
      <c r="G57" s="43"/>
      <c r="H57" s="43"/>
      <c r="I57" s="43"/>
      <c r="J57" s="43"/>
      <c r="K57" s="43"/>
      <c r="M57" s="43">
        <f t="shared" ref="M57:N58" si="16">M27</f>
        <v>0</v>
      </c>
      <c r="N57" s="43">
        <f t="shared" si="16"/>
        <v>0</v>
      </c>
    </row>
    <row r="58" spans="1:14" ht="16.149999999999999" customHeight="1" x14ac:dyDescent="0.15">
      <c r="A58" s="560"/>
      <c r="B58" s="562" t="s">
        <v>12</v>
      </c>
      <c r="C58" s="562"/>
      <c r="D58" s="562"/>
      <c r="E58" s="42"/>
      <c r="F58" s="43"/>
      <c r="G58" s="43"/>
      <c r="H58" s="43"/>
      <c r="I58" s="43"/>
      <c r="J58" s="43"/>
      <c r="K58" s="43"/>
      <c r="M58" s="43" t="e">
        <f t="shared" si="16"/>
        <v>#DIV/0!</v>
      </c>
      <c r="N58" s="43" t="e">
        <f t="shared" si="16"/>
        <v>#DIV/0!</v>
      </c>
    </row>
    <row r="59" spans="1:14" ht="16.149999999999999" customHeight="1" x14ac:dyDescent="0.15">
      <c r="A59" s="560"/>
      <c r="B59" s="562"/>
      <c r="C59" s="562"/>
      <c r="D59" s="562"/>
      <c r="E59" s="42"/>
      <c r="F59" s="43"/>
      <c r="G59" s="43"/>
      <c r="H59" s="43"/>
      <c r="I59" s="43"/>
      <c r="J59" s="43"/>
      <c r="K59" s="43"/>
      <c r="M59" s="43"/>
      <c r="N59" s="43"/>
    </row>
    <row r="60" spans="1:14" ht="16.149999999999999" customHeight="1" x14ac:dyDescent="0.15">
      <c r="A60" s="561"/>
      <c r="B60" s="556" t="s">
        <v>7</v>
      </c>
      <c r="C60" s="556"/>
      <c r="D60" s="556"/>
      <c r="E60" s="44"/>
      <c r="F60" s="45"/>
      <c r="G60" s="45"/>
      <c r="H60" s="45"/>
      <c r="I60" s="45"/>
      <c r="J60" s="45"/>
      <c r="K60" s="45"/>
      <c r="M60" s="45" t="e">
        <f t="shared" ref="M60:N60" si="17">M54-SUM(M55:M58)</f>
        <v>#DIV/0!</v>
      </c>
      <c r="N60" s="45" t="e">
        <f t="shared" si="17"/>
        <v>#DIV/0!</v>
      </c>
    </row>
    <row r="61" spans="1:14" ht="16.149999999999999" customHeight="1" x14ac:dyDescent="0.15">
      <c r="A61" s="547" t="s">
        <v>74</v>
      </c>
      <c r="B61" s="548"/>
      <c r="C61" s="548"/>
      <c r="D61" s="548"/>
      <c r="E61" s="38"/>
      <c r="F61" s="39"/>
      <c r="G61" s="39"/>
      <c r="H61" s="39"/>
      <c r="I61" s="39"/>
      <c r="J61" s="39"/>
      <c r="K61" s="39"/>
      <c r="M61" s="39" t="e">
        <f t="shared" ref="M61:N61" si="18">M53-M54</f>
        <v>#DIV/0!</v>
      </c>
      <c r="N61" s="39" t="e">
        <f t="shared" si="18"/>
        <v>#DIV/0!</v>
      </c>
    </row>
  </sheetData>
  <sheetProtection selectLockedCells="1" selectUnlockedCells="1"/>
  <mergeCells count="63">
    <mergeCell ref="A61:D61"/>
    <mergeCell ref="E51:E52"/>
    <mergeCell ref="A53:D53"/>
    <mergeCell ref="A54:D54"/>
    <mergeCell ref="A55:A60"/>
    <mergeCell ref="B55:D55"/>
    <mergeCell ref="B56:D56"/>
    <mergeCell ref="B57:D57"/>
    <mergeCell ref="B58:D58"/>
    <mergeCell ref="B59:D59"/>
    <mergeCell ref="B60:D60"/>
    <mergeCell ref="A51:B52"/>
    <mergeCell ref="C51:C52"/>
    <mergeCell ref="D51:D52"/>
    <mergeCell ref="B41:D41"/>
    <mergeCell ref="B42:D42"/>
    <mergeCell ref="B43:D43"/>
    <mergeCell ref="A44:D44"/>
    <mergeCell ref="A50:D50"/>
    <mergeCell ref="B40:D40"/>
    <mergeCell ref="B29:D29"/>
    <mergeCell ref="B30:D30"/>
    <mergeCell ref="B31:D31"/>
    <mergeCell ref="B32:D32"/>
    <mergeCell ref="B33:D33"/>
    <mergeCell ref="B34:D34"/>
    <mergeCell ref="B35:D35"/>
    <mergeCell ref="B36:D36"/>
    <mergeCell ref="B37:D37"/>
    <mergeCell ref="B38:D38"/>
    <mergeCell ref="B39:D39"/>
    <mergeCell ref="B28:D28"/>
    <mergeCell ref="A14:A4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A5:A13"/>
    <mergeCell ref="B5:D5"/>
    <mergeCell ref="C6:D6"/>
    <mergeCell ref="C7:D7"/>
    <mergeCell ref="B8:D8"/>
    <mergeCell ref="B9:D9"/>
    <mergeCell ref="B10:D10"/>
    <mergeCell ref="B11:D11"/>
    <mergeCell ref="B12:D12"/>
    <mergeCell ref="B13:D13"/>
    <mergeCell ref="F2:F3"/>
    <mergeCell ref="A1:D1"/>
    <mergeCell ref="A2:B3"/>
    <mergeCell ref="C2:C3"/>
    <mergeCell ref="D2:D3"/>
    <mergeCell ref="E2:E3"/>
  </mergeCells>
  <phoneticPr fontId="2"/>
  <pageMargins left="0.39374999999999999" right="0.39374999999999999" top="0.78749999999999998" bottom="0.78749999999999998" header="0.51180555555555551" footer="0.51180555555555551"/>
  <pageSetup paperSize="9" firstPageNumber="0" fitToHeight="0" orientation="portrait" horizontalDpi="300" verticalDpi="300" r:id="rId1"/>
  <headerFooter alignWithMargins="0"/>
  <rowBreaks count="1" manualBreakCount="1">
    <brk id="48"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FF00"/>
  </sheetPr>
  <dimension ref="A1:CG61"/>
  <sheetViews>
    <sheetView view="pageBreakPreview" zoomScaleNormal="100" zoomScaleSheetLayoutView="100" workbookViewId="0">
      <selection activeCell="H5" sqref="H5"/>
    </sheetView>
  </sheetViews>
  <sheetFormatPr defaultRowHeight="13.5" x14ac:dyDescent="0.15"/>
  <cols>
    <col min="1" max="1" width="4" customWidth="1"/>
    <col min="2" max="2" width="5" customWidth="1"/>
    <col min="3" max="9" width="7.625" customWidth="1"/>
    <col min="10" max="10" width="0.125" hidden="1" customWidth="1"/>
    <col min="11" max="16" width="7.625" hidden="1" customWidth="1"/>
    <col min="17" max="17" width="8.625" customWidth="1"/>
    <col min="18" max="27" width="8.625" hidden="1" customWidth="1"/>
    <col min="28" max="28" width="8.625" customWidth="1"/>
    <col min="29" max="38" width="8.625" hidden="1" customWidth="1"/>
    <col min="39" max="39" width="8.5" customWidth="1"/>
    <col min="40" max="40" width="0.125" hidden="1" customWidth="1"/>
    <col min="41" max="49" width="8.625" hidden="1" customWidth="1"/>
    <col min="50" max="50" width="8.375" customWidth="1"/>
    <col min="51" max="51" width="0.125" hidden="1" customWidth="1"/>
    <col min="52" max="52" width="8.625" hidden="1" customWidth="1"/>
    <col min="53" max="53" width="0.125" hidden="1" customWidth="1"/>
    <col min="54" max="54" width="8.625" customWidth="1"/>
    <col min="55" max="61" width="8.625" hidden="1" customWidth="1"/>
    <col min="62" max="63" width="8.625" customWidth="1"/>
    <col min="64" max="83" width="8.625" hidden="1" customWidth="1"/>
    <col min="257" max="257" width="4" customWidth="1"/>
    <col min="258" max="258" width="5" customWidth="1"/>
    <col min="259" max="269" width="7.625" customWidth="1"/>
    <col min="270" max="270" width="4.75" customWidth="1"/>
    <col min="271" max="271" width="1.125" customWidth="1"/>
    <col min="272" max="272" width="7.625" customWidth="1"/>
    <col min="273" max="273" width="5.625" customWidth="1"/>
    <col min="274" max="274" width="2.25" customWidth="1"/>
    <col min="513" max="513" width="4" customWidth="1"/>
    <col min="514" max="514" width="5" customWidth="1"/>
    <col min="515" max="525" width="7.625" customWidth="1"/>
    <col min="526" max="526" width="4.75" customWidth="1"/>
    <col min="527" max="527" width="1.125" customWidth="1"/>
    <col min="528" max="528" width="7.625" customWidth="1"/>
    <col min="529" max="529" width="5.625" customWidth="1"/>
    <col min="530" max="530" width="2.25" customWidth="1"/>
    <col min="769" max="769" width="4" customWidth="1"/>
    <col min="770" max="770" width="5" customWidth="1"/>
    <col min="771" max="781" width="7.625" customWidth="1"/>
    <col min="782" max="782" width="4.75" customWidth="1"/>
    <col min="783" max="783" width="1.125" customWidth="1"/>
    <col min="784" max="784" width="7.625" customWidth="1"/>
    <col min="785" max="785" width="5.625" customWidth="1"/>
    <col min="786" max="786" width="2.25" customWidth="1"/>
    <col min="1025" max="1025" width="4" customWidth="1"/>
    <col min="1026" max="1026" width="5" customWidth="1"/>
    <col min="1027" max="1037" width="7.625" customWidth="1"/>
    <col min="1038" max="1038" width="4.75" customWidth="1"/>
    <col min="1039" max="1039" width="1.125" customWidth="1"/>
    <col min="1040" max="1040" width="7.625" customWidth="1"/>
    <col min="1041" max="1041" width="5.625" customWidth="1"/>
    <col min="1042" max="1042" width="2.25" customWidth="1"/>
    <col min="1281" max="1281" width="4" customWidth="1"/>
    <col min="1282" max="1282" width="5" customWidth="1"/>
    <col min="1283" max="1293" width="7.625" customWidth="1"/>
    <col min="1294" max="1294" width="4.75" customWidth="1"/>
    <col min="1295" max="1295" width="1.125" customWidth="1"/>
    <col min="1296" max="1296" width="7.625" customWidth="1"/>
    <col min="1297" max="1297" width="5.625" customWidth="1"/>
    <col min="1298" max="1298" width="2.25" customWidth="1"/>
    <col min="1537" max="1537" width="4" customWidth="1"/>
    <col min="1538" max="1538" width="5" customWidth="1"/>
    <col min="1539" max="1549" width="7.625" customWidth="1"/>
    <col min="1550" max="1550" width="4.75" customWidth="1"/>
    <col min="1551" max="1551" width="1.125" customWidth="1"/>
    <col min="1552" max="1552" width="7.625" customWidth="1"/>
    <col min="1553" max="1553" width="5.625" customWidth="1"/>
    <col min="1554" max="1554" width="2.25" customWidth="1"/>
    <col min="1793" max="1793" width="4" customWidth="1"/>
    <col min="1794" max="1794" width="5" customWidth="1"/>
    <col min="1795" max="1805" width="7.625" customWidth="1"/>
    <col min="1806" max="1806" width="4.75" customWidth="1"/>
    <col min="1807" max="1807" width="1.125" customWidth="1"/>
    <col min="1808" max="1808" width="7.625" customWidth="1"/>
    <col min="1809" max="1809" width="5.625" customWidth="1"/>
    <col min="1810" max="1810" width="2.25" customWidth="1"/>
    <col min="2049" max="2049" width="4" customWidth="1"/>
    <col min="2050" max="2050" width="5" customWidth="1"/>
    <col min="2051" max="2061" width="7.625" customWidth="1"/>
    <col min="2062" max="2062" width="4.75" customWidth="1"/>
    <col min="2063" max="2063" width="1.125" customWidth="1"/>
    <col min="2064" max="2064" width="7.625" customWidth="1"/>
    <col min="2065" max="2065" width="5.625" customWidth="1"/>
    <col min="2066" max="2066" width="2.25" customWidth="1"/>
    <col min="2305" max="2305" width="4" customWidth="1"/>
    <col min="2306" max="2306" width="5" customWidth="1"/>
    <col min="2307" max="2317" width="7.625" customWidth="1"/>
    <col min="2318" max="2318" width="4.75" customWidth="1"/>
    <col min="2319" max="2319" width="1.125" customWidth="1"/>
    <col min="2320" max="2320" width="7.625" customWidth="1"/>
    <col min="2321" max="2321" width="5.625" customWidth="1"/>
    <col min="2322" max="2322" width="2.25" customWidth="1"/>
    <col min="2561" max="2561" width="4" customWidth="1"/>
    <col min="2562" max="2562" width="5" customWidth="1"/>
    <col min="2563" max="2573" width="7.625" customWidth="1"/>
    <col min="2574" max="2574" width="4.75" customWidth="1"/>
    <col min="2575" max="2575" width="1.125" customWidth="1"/>
    <col min="2576" max="2576" width="7.625" customWidth="1"/>
    <col min="2577" max="2577" width="5.625" customWidth="1"/>
    <col min="2578" max="2578" width="2.25" customWidth="1"/>
    <col min="2817" max="2817" width="4" customWidth="1"/>
    <col min="2818" max="2818" width="5" customWidth="1"/>
    <col min="2819" max="2829" width="7.625" customWidth="1"/>
    <col min="2830" max="2830" width="4.75" customWidth="1"/>
    <col min="2831" max="2831" width="1.125" customWidth="1"/>
    <col min="2832" max="2832" width="7.625" customWidth="1"/>
    <col min="2833" max="2833" width="5.625" customWidth="1"/>
    <col min="2834" max="2834" width="2.25" customWidth="1"/>
    <col min="3073" max="3073" width="4" customWidth="1"/>
    <col min="3074" max="3074" width="5" customWidth="1"/>
    <col min="3075" max="3085" width="7.625" customWidth="1"/>
    <col min="3086" max="3086" width="4.75" customWidth="1"/>
    <col min="3087" max="3087" width="1.125" customWidth="1"/>
    <col min="3088" max="3088" width="7.625" customWidth="1"/>
    <col min="3089" max="3089" width="5.625" customWidth="1"/>
    <col min="3090" max="3090" width="2.25" customWidth="1"/>
    <col min="3329" max="3329" width="4" customWidth="1"/>
    <col min="3330" max="3330" width="5" customWidth="1"/>
    <col min="3331" max="3341" width="7.625" customWidth="1"/>
    <col min="3342" max="3342" width="4.75" customWidth="1"/>
    <col min="3343" max="3343" width="1.125" customWidth="1"/>
    <col min="3344" max="3344" width="7.625" customWidth="1"/>
    <col min="3345" max="3345" width="5.625" customWidth="1"/>
    <col min="3346" max="3346" width="2.25" customWidth="1"/>
    <col min="3585" max="3585" width="4" customWidth="1"/>
    <col min="3586" max="3586" width="5" customWidth="1"/>
    <col min="3587" max="3597" width="7.625" customWidth="1"/>
    <col min="3598" max="3598" width="4.75" customWidth="1"/>
    <col min="3599" max="3599" width="1.125" customWidth="1"/>
    <col min="3600" max="3600" width="7.625" customWidth="1"/>
    <col min="3601" max="3601" width="5.625" customWidth="1"/>
    <col min="3602" max="3602" width="2.25" customWidth="1"/>
    <col min="3841" max="3841" width="4" customWidth="1"/>
    <col min="3842" max="3842" width="5" customWidth="1"/>
    <col min="3843" max="3853" width="7.625" customWidth="1"/>
    <col min="3854" max="3854" width="4.75" customWidth="1"/>
    <col min="3855" max="3855" width="1.125" customWidth="1"/>
    <col min="3856" max="3856" width="7.625" customWidth="1"/>
    <col min="3857" max="3857" width="5.625" customWidth="1"/>
    <col min="3858" max="3858" width="2.25" customWidth="1"/>
    <col min="4097" max="4097" width="4" customWidth="1"/>
    <col min="4098" max="4098" width="5" customWidth="1"/>
    <col min="4099" max="4109" width="7.625" customWidth="1"/>
    <col min="4110" max="4110" width="4.75" customWidth="1"/>
    <col min="4111" max="4111" width="1.125" customWidth="1"/>
    <col min="4112" max="4112" width="7.625" customWidth="1"/>
    <col min="4113" max="4113" width="5.625" customWidth="1"/>
    <col min="4114" max="4114" width="2.25" customWidth="1"/>
    <col min="4353" max="4353" width="4" customWidth="1"/>
    <col min="4354" max="4354" width="5" customWidth="1"/>
    <col min="4355" max="4365" width="7.625" customWidth="1"/>
    <col min="4366" max="4366" width="4.75" customWidth="1"/>
    <col min="4367" max="4367" width="1.125" customWidth="1"/>
    <col min="4368" max="4368" width="7.625" customWidth="1"/>
    <col min="4369" max="4369" width="5.625" customWidth="1"/>
    <col min="4370" max="4370" width="2.25" customWidth="1"/>
    <col min="4609" max="4609" width="4" customWidth="1"/>
    <col min="4610" max="4610" width="5" customWidth="1"/>
    <col min="4611" max="4621" width="7.625" customWidth="1"/>
    <col min="4622" max="4622" width="4.75" customWidth="1"/>
    <col min="4623" max="4623" width="1.125" customWidth="1"/>
    <col min="4624" max="4624" width="7.625" customWidth="1"/>
    <col min="4625" max="4625" width="5.625" customWidth="1"/>
    <col min="4626" max="4626" width="2.25" customWidth="1"/>
    <col min="4865" max="4865" width="4" customWidth="1"/>
    <col min="4866" max="4866" width="5" customWidth="1"/>
    <col min="4867" max="4877" width="7.625" customWidth="1"/>
    <col min="4878" max="4878" width="4.75" customWidth="1"/>
    <col min="4879" max="4879" width="1.125" customWidth="1"/>
    <col min="4880" max="4880" width="7.625" customWidth="1"/>
    <col min="4881" max="4881" width="5.625" customWidth="1"/>
    <col min="4882" max="4882" width="2.25" customWidth="1"/>
    <col min="5121" max="5121" width="4" customWidth="1"/>
    <col min="5122" max="5122" width="5" customWidth="1"/>
    <col min="5123" max="5133" width="7.625" customWidth="1"/>
    <col min="5134" max="5134" width="4.75" customWidth="1"/>
    <col min="5135" max="5135" width="1.125" customWidth="1"/>
    <col min="5136" max="5136" width="7.625" customWidth="1"/>
    <col min="5137" max="5137" width="5.625" customWidth="1"/>
    <col min="5138" max="5138" width="2.25" customWidth="1"/>
    <col min="5377" max="5377" width="4" customWidth="1"/>
    <col min="5378" max="5378" width="5" customWidth="1"/>
    <col min="5379" max="5389" width="7.625" customWidth="1"/>
    <col min="5390" max="5390" width="4.75" customWidth="1"/>
    <col min="5391" max="5391" width="1.125" customWidth="1"/>
    <col min="5392" max="5392" width="7.625" customWidth="1"/>
    <col min="5393" max="5393" width="5.625" customWidth="1"/>
    <col min="5394" max="5394" width="2.25" customWidth="1"/>
    <col min="5633" max="5633" width="4" customWidth="1"/>
    <col min="5634" max="5634" width="5" customWidth="1"/>
    <col min="5635" max="5645" width="7.625" customWidth="1"/>
    <col min="5646" max="5646" width="4.75" customWidth="1"/>
    <col min="5647" max="5647" width="1.125" customWidth="1"/>
    <col min="5648" max="5648" width="7.625" customWidth="1"/>
    <col min="5649" max="5649" width="5.625" customWidth="1"/>
    <col min="5650" max="5650" width="2.25" customWidth="1"/>
    <col min="5889" max="5889" width="4" customWidth="1"/>
    <col min="5890" max="5890" width="5" customWidth="1"/>
    <col min="5891" max="5901" width="7.625" customWidth="1"/>
    <col min="5902" max="5902" width="4.75" customWidth="1"/>
    <col min="5903" max="5903" width="1.125" customWidth="1"/>
    <col min="5904" max="5904" width="7.625" customWidth="1"/>
    <col min="5905" max="5905" width="5.625" customWidth="1"/>
    <col min="5906" max="5906" width="2.25" customWidth="1"/>
    <col min="6145" max="6145" width="4" customWidth="1"/>
    <col min="6146" max="6146" width="5" customWidth="1"/>
    <col min="6147" max="6157" width="7.625" customWidth="1"/>
    <col min="6158" max="6158" width="4.75" customWidth="1"/>
    <col min="6159" max="6159" width="1.125" customWidth="1"/>
    <col min="6160" max="6160" width="7.625" customWidth="1"/>
    <col min="6161" max="6161" width="5.625" customWidth="1"/>
    <col min="6162" max="6162" width="2.25" customWidth="1"/>
    <col min="6401" max="6401" width="4" customWidth="1"/>
    <col min="6402" max="6402" width="5" customWidth="1"/>
    <col min="6403" max="6413" width="7.625" customWidth="1"/>
    <col min="6414" max="6414" width="4.75" customWidth="1"/>
    <col min="6415" max="6415" width="1.125" customWidth="1"/>
    <col min="6416" max="6416" width="7.625" customWidth="1"/>
    <col min="6417" max="6417" width="5.625" customWidth="1"/>
    <col min="6418" max="6418" width="2.25" customWidth="1"/>
    <col min="6657" max="6657" width="4" customWidth="1"/>
    <col min="6658" max="6658" width="5" customWidth="1"/>
    <col min="6659" max="6669" width="7.625" customWidth="1"/>
    <col min="6670" max="6670" width="4.75" customWidth="1"/>
    <col min="6671" max="6671" width="1.125" customWidth="1"/>
    <col min="6672" max="6672" width="7.625" customWidth="1"/>
    <col min="6673" max="6673" width="5.625" customWidth="1"/>
    <col min="6674" max="6674" width="2.25" customWidth="1"/>
    <col min="6913" max="6913" width="4" customWidth="1"/>
    <col min="6914" max="6914" width="5" customWidth="1"/>
    <col min="6915" max="6925" width="7.625" customWidth="1"/>
    <col min="6926" max="6926" width="4.75" customWidth="1"/>
    <col min="6927" max="6927" width="1.125" customWidth="1"/>
    <col min="6928" max="6928" width="7.625" customWidth="1"/>
    <col min="6929" max="6929" width="5.625" customWidth="1"/>
    <col min="6930" max="6930" width="2.25" customWidth="1"/>
    <col min="7169" max="7169" width="4" customWidth="1"/>
    <col min="7170" max="7170" width="5" customWidth="1"/>
    <col min="7171" max="7181" width="7.625" customWidth="1"/>
    <col min="7182" max="7182" width="4.75" customWidth="1"/>
    <col min="7183" max="7183" width="1.125" customWidth="1"/>
    <col min="7184" max="7184" width="7.625" customWidth="1"/>
    <col min="7185" max="7185" width="5.625" customWidth="1"/>
    <col min="7186" max="7186" width="2.25" customWidth="1"/>
    <col min="7425" max="7425" width="4" customWidth="1"/>
    <col min="7426" max="7426" width="5" customWidth="1"/>
    <col min="7427" max="7437" width="7.625" customWidth="1"/>
    <col min="7438" max="7438" width="4.75" customWidth="1"/>
    <col min="7439" max="7439" width="1.125" customWidth="1"/>
    <col min="7440" max="7440" width="7.625" customWidth="1"/>
    <col min="7441" max="7441" width="5.625" customWidth="1"/>
    <col min="7442" max="7442" width="2.25" customWidth="1"/>
    <col min="7681" max="7681" width="4" customWidth="1"/>
    <col min="7682" max="7682" width="5" customWidth="1"/>
    <col min="7683" max="7693" width="7.625" customWidth="1"/>
    <col min="7694" max="7694" width="4.75" customWidth="1"/>
    <col min="7695" max="7695" width="1.125" customWidth="1"/>
    <col min="7696" max="7696" width="7.625" customWidth="1"/>
    <col min="7697" max="7697" width="5.625" customWidth="1"/>
    <col min="7698" max="7698" width="2.25" customWidth="1"/>
    <col min="7937" max="7937" width="4" customWidth="1"/>
    <col min="7938" max="7938" width="5" customWidth="1"/>
    <col min="7939" max="7949" width="7.625" customWidth="1"/>
    <col min="7950" max="7950" width="4.75" customWidth="1"/>
    <col min="7951" max="7951" width="1.125" customWidth="1"/>
    <col min="7952" max="7952" width="7.625" customWidth="1"/>
    <col min="7953" max="7953" width="5.625" customWidth="1"/>
    <col min="7954" max="7954" width="2.25" customWidth="1"/>
    <col min="8193" max="8193" width="4" customWidth="1"/>
    <col min="8194" max="8194" width="5" customWidth="1"/>
    <col min="8195" max="8205" width="7.625" customWidth="1"/>
    <col min="8206" max="8206" width="4.75" customWidth="1"/>
    <col min="8207" max="8207" width="1.125" customWidth="1"/>
    <col min="8208" max="8208" width="7.625" customWidth="1"/>
    <col min="8209" max="8209" width="5.625" customWidth="1"/>
    <col min="8210" max="8210" width="2.25" customWidth="1"/>
    <col min="8449" max="8449" width="4" customWidth="1"/>
    <col min="8450" max="8450" width="5" customWidth="1"/>
    <col min="8451" max="8461" width="7.625" customWidth="1"/>
    <col min="8462" max="8462" width="4.75" customWidth="1"/>
    <col min="8463" max="8463" width="1.125" customWidth="1"/>
    <col min="8464" max="8464" width="7.625" customWidth="1"/>
    <col min="8465" max="8465" width="5.625" customWidth="1"/>
    <col min="8466" max="8466" width="2.25" customWidth="1"/>
    <col min="8705" max="8705" width="4" customWidth="1"/>
    <col min="8706" max="8706" width="5" customWidth="1"/>
    <col min="8707" max="8717" width="7.625" customWidth="1"/>
    <col min="8718" max="8718" width="4.75" customWidth="1"/>
    <col min="8719" max="8719" width="1.125" customWidth="1"/>
    <col min="8720" max="8720" width="7.625" customWidth="1"/>
    <col min="8721" max="8721" width="5.625" customWidth="1"/>
    <col min="8722" max="8722" width="2.25" customWidth="1"/>
    <col min="8961" max="8961" width="4" customWidth="1"/>
    <col min="8962" max="8962" width="5" customWidth="1"/>
    <col min="8963" max="8973" width="7.625" customWidth="1"/>
    <col min="8974" max="8974" width="4.75" customWidth="1"/>
    <col min="8975" max="8975" width="1.125" customWidth="1"/>
    <col min="8976" max="8976" width="7.625" customWidth="1"/>
    <col min="8977" max="8977" width="5.625" customWidth="1"/>
    <col min="8978" max="8978" width="2.25" customWidth="1"/>
    <col min="9217" max="9217" width="4" customWidth="1"/>
    <col min="9218" max="9218" width="5" customWidth="1"/>
    <col min="9219" max="9229" width="7.625" customWidth="1"/>
    <col min="9230" max="9230" width="4.75" customWidth="1"/>
    <col min="9231" max="9231" width="1.125" customWidth="1"/>
    <col min="9232" max="9232" width="7.625" customWidth="1"/>
    <col min="9233" max="9233" width="5.625" customWidth="1"/>
    <col min="9234" max="9234" width="2.25" customWidth="1"/>
    <col min="9473" max="9473" width="4" customWidth="1"/>
    <col min="9474" max="9474" width="5" customWidth="1"/>
    <col min="9475" max="9485" width="7.625" customWidth="1"/>
    <col min="9486" max="9486" width="4.75" customWidth="1"/>
    <col min="9487" max="9487" width="1.125" customWidth="1"/>
    <col min="9488" max="9488" width="7.625" customWidth="1"/>
    <col min="9489" max="9489" width="5.625" customWidth="1"/>
    <col min="9490" max="9490" width="2.25" customWidth="1"/>
    <col min="9729" max="9729" width="4" customWidth="1"/>
    <col min="9730" max="9730" width="5" customWidth="1"/>
    <col min="9731" max="9741" width="7.625" customWidth="1"/>
    <col min="9742" max="9742" width="4.75" customWidth="1"/>
    <col min="9743" max="9743" width="1.125" customWidth="1"/>
    <col min="9744" max="9744" width="7.625" customWidth="1"/>
    <col min="9745" max="9745" width="5.625" customWidth="1"/>
    <col min="9746" max="9746" width="2.25" customWidth="1"/>
    <col min="9985" max="9985" width="4" customWidth="1"/>
    <col min="9986" max="9986" width="5" customWidth="1"/>
    <col min="9987" max="9997" width="7.625" customWidth="1"/>
    <col min="9998" max="9998" width="4.75" customWidth="1"/>
    <col min="9999" max="9999" width="1.125" customWidth="1"/>
    <col min="10000" max="10000" width="7.625" customWidth="1"/>
    <col min="10001" max="10001" width="5.625" customWidth="1"/>
    <col min="10002" max="10002" width="2.25" customWidth="1"/>
    <col min="10241" max="10241" width="4" customWidth="1"/>
    <col min="10242" max="10242" width="5" customWidth="1"/>
    <col min="10243" max="10253" width="7.625" customWidth="1"/>
    <col min="10254" max="10254" width="4.75" customWidth="1"/>
    <col min="10255" max="10255" width="1.125" customWidth="1"/>
    <col min="10256" max="10256" width="7.625" customWidth="1"/>
    <col min="10257" max="10257" width="5.625" customWidth="1"/>
    <col min="10258" max="10258" width="2.25" customWidth="1"/>
    <col min="10497" max="10497" width="4" customWidth="1"/>
    <col min="10498" max="10498" width="5" customWidth="1"/>
    <col min="10499" max="10509" width="7.625" customWidth="1"/>
    <col min="10510" max="10510" width="4.75" customWidth="1"/>
    <col min="10511" max="10511" width="1.125" customWidth="1"/>
    <col min="10512" max="10512" width="7.625" customWidth="1"/>
    <col min="10513" max="10513" width="5.625" customWidth="1"/>
    <col min="10514" max="10514" width="2.25" customWidth="1"/>
    <col min="10753" max="10753" width="4" customWidth="1"/>
    <col min="10754" max="10754" width="5" customWidth="1"/>
    <col min="10755" max="10765" width="7.625" customWidth="1"/>
    <col min="10766" max="10766" width="4.75" customWidth="1"/>
    <col min="10767" max="10767" width="1.125" customWidth="1"/>
    <col min="10768" max="10768" width="7.625" customWidth="1"/>
    <col min="10769" max="10769" width="5.625" customWidth="1"/>
    <col min="10770" max="10770" width="2.25" customWidth="1"/>
    <col min="11009" max="11009" width="4" customWidth="1"/>
    <col min="11010" max="11010" width="5" customWidth="1"/>
    <col min="11011" max="11021" width="7.625" customWidth="1"/>
    <col min="11022" max="11022" width="4.75" customWidth="1"/>
    <col min="11023" max="11023" width="1.125" customWidth="1"/>
    <col min="11024" max="11024" width="7.625" customWidth="1"/>
    <col min="11025" max="11025" width="5.625" customWidth="1"/>
    <col min="11026" max="11026" width="2.25" customWidth="1"/>
    <col min="11265" max="11265" width="4" customWidth="1"/>
    <col min="11266" max="11266" width="5" customWidth="1"/>
    <col min="11267" max="11277" width="7.625" customWidth="1"/>
    <col min="11278" max="11278" width="4.75" customWidth="1"/>
    <col min="11279" max="11279" width="1.125" customWidth="1"/>
    <col min="11280" max="11280" width="7.625" customWidth="1"/>
    <col min="11281" max="11281" width="5.625" customWidth="1"/>
    <col min="11282" max="11282" width="2.25" customWidth="1"/>
    <col min="11521" max="11521" width="4" customWidth="1"/>
    <col min="11522" max="11522" width="5" customWidth="1"/>
    <col min="11523" max="11533" width="7.625" customWidth="1"/>
    <col min="11534" max="11534" width="4.75" customWidth="1"/>
    <col min="11535" max="11535" width="1.125" customWidth="1"/>
    <col min="11536" max="11536" width="7.625" customWidth="1"/>
    <col min="11537" max="11537" width="5.625" customWidth="1"/>
    <col min="11538" max="11538" width="2.25" customWidth="1"/>
    <col min="11777" max="11777" width="4" customWidth="1"/>
    <col min="11778" max="11778" width="5" customWidth="1"/>
    <col min="11779" max="11789" width="7.625" customWidth="1"/>
    <col min="11790" max="11790" width="4.75" customWidth="1"/>
    <col min="11791" max="11791" width="1.125" customWidth="1"/>
    <col min="11792" max="11792" width="7.625" customWidth="1"/>
    <col min="11793" max="11793" width="5.625" customWidth="1"/>
    <col min="11794" max="11794" width="2.25" customWidth="1"/>
    <col min="12033" max="12033" width="4" customWidth="1"/>
    <col min="12034" max="12034" width="5" customWidth="1"/>
    <col min="12035" max="12045" width="7.625" customWidth="1"/>
    <col min="12046" max="12046" width="4.75" customWidth="1"/>
    <col min="12047" max="12047" width="1.125" customWidth="1"/>
    <col min="12048" max="12048" width="7.625" customWidth="1"/>
    <col min="12049" max="12049" width="5.625" customWidth="1"/>
    <col min="12050" max="12050" width="2.25" customWidth="1"/>
    <col min="12289" max="12289" width="4" customWidth="1"/>
    <col min="12290" max="12290" width="5" customWidth="1"/>
    <col min="12291" max="12301" width="7.625" customWidth="1"/>
    <col min="12302" max="12302" width="4.75" customWidth="1"/>
    <col min="12303" max="12303" width="1.125" customWidth="1"/>
    <col min="12304" max="12304" width="7.625" customWidth="1"/>
    <col min="12305" max="12305" width="5.625" customWidth="1"/>
    <col min="12306" max="12306" width="2.25" customWidth="1"/>
    <col min="12545" max="12545" width="4" customWidth="1"/>
    <col min="12546" max="12546" width="5" customWidth="1"/>
    <col min="12547" max="12557" width="7.625" customWidth="1"/>
    <col min="12558" max="12558" width="4.75" customWidth="1"/>
    <col min="12559" max="12559" width="1.125" customWidth="1"/>
    <col min="12560" max="12560" width="7.625" customWidth="1"/>
    <col min="12561" max="12561" width="5.625" customWidth="1"/>
    <col min="12562" max="12562" width="2.25" customWidth="1"/>
    <col min="12801" max="12801" width="4" customWidth="1"/>
    <col min="12802" max="12802" width="5" customWidth="1"/>
    <col min="12803" max="12813" width="7.625" customWidth="1"/>
    <col min="12814" max="12814" width="4.75" customWidth="1"/>
    <col min="12815" max="12815" width="1.125" customWidth="1"/>
    <col min="12816" max="12816" width="7.625" customWidth="1"/>
    <col min="12817" max="12817" width="5.625" customWidth="1"/>
    <col min="12818" max="12818" width="2.25" customWidth="1"/>
    <col min="13057" max="13057" width="4" customWidth="1"/>
    <col min="13058" max="13058" width="5" customWidth="1"/>
    <col min="13059" max="13069" width="7.625" customWidth="1"/>
    <col min="13070" max="13070" width="4.75" customWidth="1"/>
    <col min="13071" max="13071" width="1.125" customWidth="1"/>
    <col min="13072" max="13072" width="7.625" customWidth="1"/>
    <col min="13073" max="13073" width="5.625" customWidth="1"/>
    <col min="13074" max="13074" width="2.25" customWidth="1"/>
    <col min="13313" max="13313" width="4" customWidth="1"/>
    <col min="13314" max="13314" width="5" customWidth="1"/>
    <col min="13315" max="13325" width="7.625" customWidth="1"/>
    <col min="13326" max="13326" width="4.75" customWidth="1"/>
    <col min="13327" max="13327" width="1.125" customWidth="1"/>
    <col min="13328" max="13328" width="7.625" customWidth="1"/>
    <col min="13329" max="13329" width="5.625" customWidth="1"/>
    <col min="13330" max="13330" width="2.25" customWidth="1"/>
    <col min="13569" max="13569" width="4" customWidth="1"/>
    <col min="13570" max="13570" width="5" customWidth="1"/>
    <col min="13571" max="13581" width="7.625" customWidth="1"/>
    <col min="13582" max="13582" width="4.75" customWidth="1"/>
    <col min="13583" max="13583" width="1.125" customWidth="1"/>
    <col min="13584" max="13584" width="7.625" customWidth="1"/>
    <col min="13585" max="13585" width="5.625" customWidth="1"/>
    <col min="13586" max="13586" width="2.25" customWidth="1"/>
    <col min="13825" max="13825" width="4" customWidth="1"/>
    <col min="13826" max="13826" width="5" customWidth="1"/>
    <col min="13827" max="13837" width="7.625" customWidth="1"/>
    <col min="13838" max="13838" width="4.75" customWidth="1"/>
    <col min="13839" max="13839" width="1.125" customWidth="1"/>
    <col min="13840" max="13840" width="7.625" customWidth="1"/>
    <col min="13841" max="13841" width="5.625" customWidth="1"/>
    <col min="13842" max="13842" width="2.25" customWidth="1"/>
    <col min="14081" max="14081" width="4" customWidth="1"/>
    <col min="14082" max="14082" width="5" customWidth="1"/>
    <col min="14083" max="14093" width="7.625" customWidth="1"/>
    <col min="14094" max="14094" width="4.75" customWidth="1"/>
    <col min="14095" max="14095" width="1.125" customWidth="1"/>
    <col min="14096" max="14096" width="7.625" customWidth="1"/>
    <col min="14097" max="14097" width="5.625" customWidth="1"/>
    <col min="14098" max="14098" width="2.25" customWidth="1"/>
    <col min="14337" max="14337" width="4" customWidth="1"/>
    <col min="14338" max="14338" width="5" customWidth="1"/>
    <col min="14339" max="14349" width="7.625" customWidth="1"/>
    <col min="14350" max="14350" width="4.75" customWidth="1"/>
    <col min="14351" max="14351" width="1.125" customWidth="1"/>
    <col min="14352" max="14352" width="7.625" customWidth="1"/>
    <col min="14353" max="14353" width="5.625" customWidth="1"/>
    <col min="14354" max="14354" width="2.25" customWidth="1"/>
    <col min="14593" max="14593" width="4" customWidth="1"/>
    <col min="14594" max="14594" width="5" customWidth="1"/>
    <col min="14595" max="14605" width="7.625" customWidth="1"/>
    <col min="14606" max="14606" width="4.75" customWidth="1"/>
    <col min="14607" max="14607" width="1.125" customWidth="1"/>
    <col min="14608" max="14608" width="7.625" customWidth="1"/>
    <col min="14609" max="14609" width="5.625" customWidth="1"/>
    <col min="14610" max="14610" width="2.25" customWidth="1"/>
    <col min="14849" max="14849" width="4" customWidth="1"/>
    <col min="14850" max="14850" width="5" customWidth="1"/>
    <col min="14851" max="14861" width="7.625" customWidth="1"/>
    <col min="14862" max="14862" width="4.75" customWidth="1"/>
    <col min="14863" max="14863" width="1.125" customWidth="1"/>
    <col min="14864" max="14864" width="7.625" customWidth="1"/>
    <col min="14865" max="14865" width="5.625" customWidth="1"/>
    <col min="14866" max="14866" width="2.25" customWidth="1"/>
    <col min="15105" max="15105" width="4" customWidth="1"/>
    <col min="15106" max="15106" width="5" customWidth="1"/>
    <col min="15107" max="15117" width="7.625" customWidth="1"/>
    <col min="15118" max="15118" width="4.75" customWidth="1"/>
    <col min="15119" max="15119" width="1.125" customWidth="1"/>
    <col min="15120" max="15120" width="7.625" customWidth="1"/>
    <col min="15121" max="15121" width="5.625" customWidth="1"/>
    <col min="15122" max="15122" width="2.25" customWidth="1"/>
    <col min="15361" max="15361" width="4" customWidth="1"/>
    <col min="15362" max="15362" width="5" customWidth="1"/>
    <col min="15363" max="15373" width="7.625" customWidth="1"/>
    <col min="15374" max="15374" width="4.75" customWidth="1"/>
    <col min="15375" max="15375" width="1.125" customWidth="1"/>
    <col min="15376" max="15376" width="7.625" customWidth="1"/>
    <col min="15377" max="15377" width="5.625" customWidth="1"/>
    <col min="15378" max="15378" width="2.25" customWidth="1"/>
    <col min="15617" max="15617" width="4" customWidth="1"/>
    <col min="15618" max="15618" width="5" customWidth="1"/>
    <col min="15619" max="15629" width="7.625" customWidth="1"/>
    <col min="15630" max="15630" width="4.75" customWidth="1"/>
    <col min="15631" max="15631" width="1.125" customWidth="1"/>
    <col min="15632" max="15632" width="7.625" customWidth="1"/>
    <col min="15633" max="15633" width="5.625" customWidth="1"/>
    <col min="15634" max="15634" width="2.25" customWidth="1"/>
    <col min="15873" max="15873" width="4" customWidth="1"/>
    <col min="15874" max="15874" width="5" customWidth="1"/>
    <col min="15875" max="15885" width="7.625" customWidth="1"/>
    <col min="15886" max="15886" width="4.75" customWidth="1"/>
    <col min="15887" max="15887" width="1.125" customWidth="1"/>
    <col min="15888" max="15888" width="7.625" customWidth="1"/>
    <col min="15889" max="15889" width="5.625" customWidth="1"/>
    <col min="15890" max="15890" width="2.25" customWidth="1"/>
    <col min="16129" max="16129" width="4" customWidth="1"/>
    <col min="16130" max="16130" width="5" customWidth="1"/>
    <col min="16131" max="16141" width="7.625" customWidth="1"/>
    <col min="16142" max="16142" width="4.75" customWidth="1"/>
    <col min="16143" max="16143" width="1.125" customWidth="1"/>
    <col min="16144" max="16144" width="7.625" customWidth="1"/>
    <col min="16145" max="16145" width="5.625" customWidth="1"/>
    <col min="16146" max="16146" width="2.25" customWidth="1"/>
  </cols>
  <sheetData>
    <row r="1" spans="1:83" ht="15" thickBot="1" x14ac:dyDescent="0.2">
      <c r="A1" s="682" t="s">
        <v>318</v>
      </c>
      <c r="B1" s="682"/>
      <c r="C1" s="682"/>
      <c r="D1" s="683"/>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row>
    <row r="2" spans="1:83" ht="23.1" customHeight="1" thickBot="1" x14ac:dyDescent="0.2">
      <c r="A2" s="656" t="s">
        <v>97</v>
      </c>
      <c r="B2" s="657"/>
      <c r="C2" s="689" t="s">
        <v>98</v>
      </c>
      <c r="D2" s="690"/>
      <c r="E2" s="690"/>
      <c r="F2" s="690"/>
      <c r="G2" s="690"/>
      <c r="H2" s="690"/>
      <c r="I2" s="691"/>
      <c r="J2" s="689" t="s">
        <v>116</v>
      </c>
      <c r="K2" s="690"/>
      <c r="L2" s="690"/>
      <c r="M2" s="690"/>
      <c r="N2" s="690"/>
      <c r="O2" s="391"/>
      <c r="P2" s="391"/>
      <c r="Q2" s="116" t="s">
        <v>117</v>
      </c>
      <c r="R2" s="674" t="s">
        <v>100</v>
      </c>
      <c r="S2" s="672" t="s">
        <v>103</v>
      </c>
      <c r="T2" s="117"/>
      <c r="U2" s="702" t="s">
        <v>116</v>
      </c>
      <c r="V2" s="690"/>
      <c r="W2" s="690"/>
      <c r="X2" s="690"/>
      <c r="Y2" s="690"/>
      <c r="Z2" s="690"/>
      <c r="AA2" s="703"/>
      <c r="AB2" s="118" t="s">
        <v>118</v>
      </c>
      <c r="AC2" s="674" t="s">
        <v>100</v>
      </c>
      <c r="AD2" s="672" t="s">
        <v>103</v>
      </c>
      <c r="AE2" s="117"/>
      <c r="AF2" s="702" t="s">
        <v>116</v>
      </c>
      <c r="AG2" s="690"/>
      <c r="AH2" s="690"/>
      <c r="AI2" s="690"/>
      <c r="AJ2" s="690"/>
      <c r="AK2" s="690"/>
      <c r="AL2" s="703"/>
      <c r="AM2" s="118" t="s">
        <v>119</v>
      </c>
      <c r="AN2" s="674" t="s">
        <v>100</v>
      </c>
      <c r="AO2" s="672" t="s">
        <v>103</v>
      </c>
      <c r="AP2" s="117"/>
      <c r="AQ2" s="702" t="s">
        <v>116</v>
      </c>
      <c r="AR2" s="690"/>
      <c r="AS2" s="690"/>
      <c r="AT2" s="690"/>
      <c r="AU2" s="690"/>
      <c r="AV2" s="690"/>
      <c r="AW2" s="703"/>
      <c r="AX2" s="118" t="s">
        <v>120</v>
      </c>
      <c r="AY2" s="634" t="s">
        <v>100</v>
      </c>
      <c r="AZ2" s="636" t="s">
        <v>103</v>
      </c>
      <c r="BA2" s="76"/>
      <c r="BB2" s="406" t="s">
        <v>121</v>
      </c>
      <c r="BC2" s="704" t="s">
        <v>126</v>
      </c>
      <c r="BD2" s="705"/>
      <c r="BE2" s="705"/>
      <c r="BF2" s="705"/>
      <c r="BG2" s="705"/>
      <c r="BH2" s="705"/>
      <c r="BI2" s="706"/>
      <c r="BJ2" s="634" t="s">
        <v>100</v>
      </c>
      <c r="BK2" s="636" t="s">
        <v>103</v>
      </c>
      <c r="BL2" s="406" t="s">
        <v>291</v>
      </c>
      <c r="BM2" s="695" t="s">
        <v>289</v>
      </c>
      <c r="BN2" s="696"/>
      <c r="BO2" s="696"/>
      <c r="BP2" s="696"/>
      <c r="BQ2" s="696"/>
      <c r="BR2" s="696"/>
      <c r="BS2" s="697"/>
      <c r="BT2" s="634" t="s">
        <v>100</v>
      </c>
      <c r="BU2" s="636" t="s">
        <v>103</v>
      </c>
      <c r="BV2" s="406" t="s">
        <v>292</v>
      </c>
      <c r="BW2" s="689" t="s">
        <v>290</v>
      </c>
      <c r="BX2" s="690"/>
      <c r="BY2" s="690"/>
      <c r="BZ2" s="690"/>
      <c r="CA2" s="690"/>
      <c r="CB2" s="690"/>
      <c r="CC2" s="691"/>
      <c r="CD2" s="634" t="s">
        <v>100</v>
      </c>
      <c r="CE2" s="636" t="s">
        <v>103</v>
      </c>
    </row>
    <row r="3" spans="1:83" ht="23.1" customHeight="1" x14ac:dyDescent="0.15">
      <c r="A3" s="658" t="s">
        <v>95</v>
      </c>
      <c r="B3" s="642"/>
      <c r="C3" s="103"/>
      <c r="D3" s="77"/>
      <c r="E3" s="104"/>
      <c r="F3" s="77"/>
      <c r="G3" s="77"/>
      <c r="H3" s="393"/>
      <c r="I3" s="393"/>
      <c r="J3" s="107">
        <f t="shared" ref="J3:P3" si="0">C3</f>
        <v>0</v>
      </c>
      <c r="K3" s="77">
        <f t="shared" si="0"/>
        <v>0</v>
      </c>
      <c r="L3" s="77">
        <f t="shared" si="0"/>
        <v>0</v>
      </c>
      <c r="M3" s="78">
        <f t="shared" si="0"/>
        <v>0</v>
      </c>
      <c r="N3" s="78">
        <f t="shared" si="0"/>
        <v>0</v>
      </c>
      <c r="O3" s="392">
        <f t="shared" si="0"/>
        <v>0</v>
      </c>
      <c r="P3" s="392">
        <f t="shared" si="0"/>
        <v>0</v>
      </c>
      <c r="Q3" s="119" t="s">
        <v>99</v>
      </c>
      <c r="R3" s="675"/>
      <c r="S3" s="673"/>
      <c r="T3" s="120"/>
      <c r="U3" s="77">
        <f t="shared" ref="U3:AA3" si="1">C3</f>
        <v>0</v>
      </c>
      <c r="V3" s="77">
        <f t="shared" si="1"/>
        <v>0</v>
      </c>
      <c r="W3" s="77">
        <f t="shared" si="1"/>
        <v>0</v>
      </c>
      <c r="X3" s="77">
        <f t="shared" si="1"/>
        <v>0</v>
      </c>
      <c r="Y3" s="77">
        <f t="shared" si="1"/>
        <v>0</v>
      </c>
      <c r="Z3" s="387">
        <f t="shared" si="1"/>
        <v>0</v>
      </c>
      <c r="AA3" s="387">
        <f t="shared" si="1"/>
        <v>0</v>
      </c>
      <c r="AB3" s="90" t="s">
        <v>99</v>
      </c>
      <c r="AC3" s="675"/>
      <c r="AD3" s="673"/>
      <c r="AE3" s="120"/>
      <c r="AF3" s="77">
        <f t="shared" ref="AF3:AL3" si="2">C3</f>
        <v>0</v>
      </c>
      <c r="AG3" s="77">
        <f t="shared" si="2"/>
        <v>0</v>
      </c>
      <c r="AH3" s="77">
        <f t="shared" si="2"/>
        <v>0</v>
      </c>
      <c r="AI3" s="77">
        <f t="shared" si="2"/>
        <v>0</v>
      </c>
      <c r="AJ3" s="77">
        <f t="shared" si="2"/>
        <v>0</v>
      </c>
      <c r="AK3" s="387">
        <f t="shared" si="2"/>
        <v>0</v>
      </c>
      <c r="AL3" s="387">
        <f t="shared" si="2"/>
        <v>0</v>
      </c>
      <c r="AM3" s="90" t="s">
        <v>99</v>
      </c>
      <c r="AN3" s="675"/>
      <c r="AO3" s="673"/>
      <c r="AP3" s="120"/>
      <c r="AQ3" s="77">
        <f t="shared" ref="AQ3:AW3" si="3">C3</f>
        <v>0</v>
      </c>
      <c r="AR3" s="77">
        <f t="shared" si="3"/>
        <v>0</v>
      </c>
      <c r="AS3" s="77">
        <f t="shared" si="3"/>
        <v>0</v>
      </c>
      <c r="AT3" s="77">
        <f t="shared" si="3"/>
        <v>0</v>
      </c>
      <c r="AU3" s="77">
        <f t="shared" si="3"/>
        <v>0</v>
      </c>
      <c r="AV3" s="387">
        <f t="shared" si="3"/>
        <v>0</v>
      </c>
      <c r="AW3" s="387">
        <f t="shared" si="3"/>
        <v>0</v>
      </c>
      <c r="AX3" s="90" t="s">
        <v>99</v>
      </c>
      <c r="AY3" s="634"/>
      <c r="AZ3" s="637"/>
      <c r="BA3" s="76"/>
      <c r="BB3" s="407" t="s">
        <v>99</v>
      </c>
      <c r="BC3" s="384">
        <f t="shared" ref="BC3:BI3" si="4">C3</f>
        <v>0</v>
      </c>
      <c r="BD3" s="160">
        <f t="shared" si="4"/>
        <v>0</v>
      </c>
      <c r="BE3" s="160">
        <f t="shared" si="4"/>
        <v>0</v>
      </c>
      <c r="BF3" s="160">
        <f t="shared" si="4"/>
        <v>0</v>
      </c>
      <c r="BG3" s="160">
        <f t="shared" si="4"/>
        <v>0</v>
      </c>
      <c r="BH3" s="160">
        <f t="shared" si="4"/>
        <v>0</v>
      </c>
      <c r="BI3" s="385">
        <f t="shared" si="4"/>
        <v>0</v>
      </c>
      <c r="BJ3" s="635"/>
      <c r="BK3" s="637"/>
      <c r="BL3" s="407" t="s">
        <v>99</v>
      </c>
      <c r="BM3" s="388">
        <f>C3</f>
        <v>0</v>
      </c>
      <c r="BN3" s="413">
        <f t="shared" ref="BN3:BQ3" si="5">D3</f>
        <v>0</v>
      </c>
      <c r="BO3" s="413">
        <f t="shared" si="5"/>
        <v>0</v>
      </c>
      <c r="BP3" s="413">
        <f t="shared" si="5"/>
        <v>0</v>
      </c>
      <c r="BQ3" s="413">
        <f t="shared" si="5"/>
        <v>0</v>
      </c>
      <c r="BR3" s="413">
        <f>H3</f>
        <v>0</v>
      </c>
      <c r="BS3" s="389">
        <f>I3</f>
        <v>0</v>
      </c>
      <c r="BT3" s="635"/>
      <c r="BU3" s="637"/>
      <c r="BV3" s="407" t="s">
        <v>99</v>
      </c>
      <c r="BW3" s="414">
        <f>C3</f>
        <v>0</v>
      </c>
      <c r="BX3" s="390">
        <f t="shared" ref="BX3:CA3" si="6">D3</f>
        <v>0</v>
      </c>
      <c r="BY3" s="390">
        <f t="shared" si="6"/>
        <v>0</v>
      </c>
      <c r="BZ3" s="390">
        <f t="shared" si="6"/>
        <v>0</v>
      </c>
      <c r="CA3" s="390">
        <f t="shared" si="6"/>
        <v>0</v>
      </c>
      <c r="CB3" s="390">
        <f>H3</f>
        <v>0</v>
      </c>
      <c r="CC3" s="415">
        <f>I3</f>
        <v>0</v>
      </c>
      <c r="CD3" s="635"/>
      <c r="CE3" s="637"/>
    </row>
    <row r="4" spans="1:83" ht="23.1" customHeight="1" x14ac:dyDescent="0.15">
      <c r="A4" s="684" t="s">
        <v>96</v>
      </c>
      <c r="B4" s="685"/>
      <c r="C4" s="758"/>
      <c r="D4" s="759"/>
      <c r="E4" s="759"/>
      <c r="F4" s="759"/>
      <c r="G4" s="760"/>
      <c r="H4" s="759"/>
      <c r="I4" s="760"/>
      <c r="J4" s="761">
        <f>Ａ!G4</f>
        <v>0</v>
      </c>
      <c r="K4" s="762">
        <f>Ｂ!G4</f>
        <v>0</v>
      </c>
      <c r="L4" s="763" t="e">
        <f>#REF!</f>
        <v>#REF!</v>
      </c>
      <c r="M4" s="764" t="e">
        <f>#REF!</f>
        <v>#REF!</v>
      </c>
      <c r="N4" s="765" t="e">
        <f>#REF!</f>
        <v>#REF!</v>
      </c>
      <c r="O4" s="765" t="e">
        <f>#REF!</f>
        <v>#REF!</v>
      </c>
      <c r="P4" s="765" t="e">
        <f>#REF!</f>
        <v>#REF!</v>
      </c>
      <c r="Q4" s="766"/>
      <c r="R4" s="694"/>
      <c r="S4" s="121"/>
      <c r="T4" s="122"/>
      <c r="U4" s="652"/>
      <c r="V4" s="652"/>
      <c r="W4" s="654"/>
      <c r="X4" s="652"/>
      <c r="Y4" s="678"/>
      <c r="Z4" s="678"/>
      <c r="AA4" s="678"/>
      <c r="AB4" s="638"/>
      <c r="AC4" s="694"/>
      <c r="AD4" s="121"/>
      <c r="AE4" s="123"/>
      <c r="AF4" s="652"/>
      <c r="AG4" s="652"/>
      <c r="AH4" s="654"/>
      <c r="AI4" s="652"/>
      <c r="AJ4" s="678"/>
      <c r="AK4" s="638"/>
      <c r="AL4" s="638"/>
      <c r="AM4" s="638"/>
      <c r="AN4" s="694"/>
      <c r="AO4" s="121"/>
      <c r="AP4" s="123"/>
      <c r="AQ4" s="652"/>
      <c r="AR4" s="652"/>
      <c r="AS4" s="654"/>
      <c r="AT4" s="652"/>
      <c r="AU4" s="678"/>
      <c r="AV4" s="638"/>
      <c r="AW4" s="638"/>
      <c r="AX4" s="638"/>
      <c r="AY4" s="640"/>
      <c r="AZ4" s="85"/>
      <c r="BB4" s="648"/>
      <c r="BC4" s="650">
        <f>Ａ!K4</f>
        <v>0</v>
      </c>
      <c r="BD4" s="652">
        <f>Ｂ!K4</f>
        <v>0</v>
      </c>
      <c r="BE4" s="654" t="e">
        <f>#REF!</f>
        <v>#REF!</v>
      </c>
      <c r="BF4" s="652" t="e">
        <f>#REF!</f>
        <v>#REF!</v>
      </c>
      <c r="BG4" s="638" t="e">
        <f>#REF!</f>
        <v>#REF!</v>
      </c>
      <c r="BH4" s="638" t="e">
        <f>#REF!</f>
        <v>#REF!</v>
      </c>
      <c r="BI4" s="707" t="e">
        <f>#REF!</f>
        <v>#REF!</v>
      </c>
      <c r="BJ4" s="640">
        <f>BB47</f>
        <v>0</v>
      </c>
      <c r="BK4" s="85">
        <f>BB49</f>
        <v>0</v>
      </c>
      <c r="BL4" s="648" t="e">
        <f>SUM(BM4:BS5)</f>
        <v>#REF!</v>
      </c>
      <c r="BM4" s="650">
        <f>Ａ!M4</f>
        <v>6</v>
      </c>
      <c r="BN4" s="652">
        <f>Ｂ!M4</f>
        <v>0</v>
      </c>
      <c r="BO4" s="654" t="e">
        <f>#REF!</f>
        <v>#REF!</v>
      </c>
      <c r="BP4" s="652" t="e">
        <f>#REF!</f>
        <v>#REF!</v>
      </c>
      <c r="BQ4" s="638" t="e">
        <f>#REF!</f>
        <v>#REF!</v>
      </c>
      <c r="BR4" s="638" t="e">
        <f>#REF!</f>
        <v>#REF!</v>
      </c>
      <c r="BS4" s="707" t="e">
        <f>#REF!</f>
        <v>#REF!</v>
      </c>
      <c r="BT4" s="640">
        <f>BC47</f>
        <v>1</v>
      </c>
      <c r="BU4" s="85">
        <f>BC49</f>
        <v>12</v>
      </c>
      <c r="BV4" s="648" t="e">
        <f>SUM(BW4:CC5)</f>
        <v>#REF!</v>
      </c>
      <c r="BW4" s="650">
        <f>Ａ!N4</f>
        <v>200</v>
      </c>
      <c r="BX4" s="652">
        <f>Ｂ!N4</f>
        <v>150</v>
      </c>
      <c r="BY4" s="652" t="e">
        <f>#REF!</f>
        <v>#REF!</v>
      </c>
      <c r="BZ4" s="652" t="e">
        <f>#REF!</f>
        <v>#REF!</v>
      </c>
      <c r="CA4" s="638" t="e">
        <f>#REF!</f>
        <v>#REF!</v>
      </c>
      <c r="CB4" s="638" t="e">
        <f>#REF!</f>
        <v>#REF!</v>
      </c>
      <c r="CC4" s="707" t="e">
        <f>#REF!</f>
        <v>#REF!</v>
      </c>
      <c r="CD4" s="640">
        <f>BD47</f>
        <v>1</v>
      </c>
      <c r="CE4" s="85">
        <f>BD49</f>
        <v>10</v>
      </c>
    </row>
    <row r="5" spans="1:83" ht="23.1" customHeight="1" thickBot="1" x14ac:dyDescent="0.2">
      <c r="A5" s="686" t="s">
        <v>104</v>
      </c>
      <c r="B5" s="687"/>
      <c r="C5" s="767" t="s">
        <v>315</v>
      </c>
      <c r="D5" s="768" t="s">
        <v>317</v>
      </c>
      <c r="E5" s="769" t="s">
        <v>316</v>
      </c>
      <c r="F5" s="768"/>
      <c r="G5" s="770"/>
      <c r="H5" s="768"/>
      <c r="I5" s="770"/>
      <c r="J5" s="771"/>
      <c r="K5" s="772"/>
      <c r="L5" s="773"/>
      <c r="M5" s="774"/>
      <c r="N5" s="775"/>
      <c r="O5" s="775"/>
      <c r="P5" s="775"/>
      <c r="Q5" s="776"/>
      <c r="R5" s="694"/>
      <c r="S5" s="122"/>
      <c r="T5" s="123"/>
      <c r="U5" s="677"/>
      <c r="V5" s="653"/>
      <c r="W5" s="655"/>
      <c r="X5" s="653"/>
      <c r="Y5" s="679"/>
      <c r="Z5" s="679"/>
      <c r="AA5" s="679"/>
      <c r="AB5" s="676"/>
      <c r="AC5" s="694"/>
      <c r="AD5" s="122"/>
      <c r="AE5" s="123"/>
      <c r="AF5" s="677"/>
      <c r="AG5" s="653"/>
      <c r="AH5" s="655"/>
      <c r="AI5" s="653"/>
      <c r="AJ5" s="679"/>
      <c r="AK5" s="639"/>
      <c r="AL5" s="639"/>
      <c r="AM5" s="676"/>
      <c r="AN5" s="694"/>
      <c r="AO5" s="122"/>
      <c r="AP5" s="123"/>
      <c r="AQ5" s="677"/>
      <c r="AR5" s="653"/>
      <c r="AS5" s="655"/>
      <c r="AT5" s="653"/>
      <c r="AU5" s="679"/>
      <c r="AV5" s="639"/>
      <c r="AW5" s="639"/>
      <c r="AX5" s="676"/>
      <c r="AY5" s="640"/>
      <c r="AZ5" s="106"/>
      <c r="BB5" s="649"/>
      <c r="BC5" s="651"/>
      <c r="BD5" s="653"/>
      <c r="BE5" s="655"/>
      <c r="BF5" s="653"/>
      <c r="BG5" s="639"/>
      <c r="BH5" s="639"/>
      <c r="BI5" s="687"/>
      <c r="BJ5" s="640"/>
      <c r="BK5" s="106" t="s">
        <v>102</v>
      </c>
      <c r="BL5" s="649"/>
      <c r="BM5" s="651"/>
      <c r="BN5" s="653"/>
      <c r="BO5" s="655"/>
      <c r="BP5" s="653"/>
      <c r="BQ5" s="639"/>
      <c r="BR5" s="639"/>
      <c r="BS5" s="687"/>
      <c r="BT5" s="640"/>
      <c r="BU5" s="347" t="s">
        <v>102</v>
      </c>
      <c r="BV5" s="649"/>
      <c r="BW5" s="651"/>
      <c r="BX5" s="653"/>
      <c r="BY5" s="653"/>
      <c r="BZ5" s="653"/>
      <c r="CA5" s="639"/>
      <c r="CB5" s="639"/>
      <c r="CC5" s="687"/>
      <c r="CD5" s="640"/>
      <c r="CE5" s="347" t="s">
        <v>102</v>
      </c>
    </row>
    <row r="6" spans="1:83" ht="23.1" customHeight="1" thickTop="1" x14ac:dyDescent="0.15">
      <c r="A6" s="688" t="s">
        <v>83</v>
      </c>
      <c r="B6" s="64" t="s">
        <v>80</v>
      </c>
      <c r="C6" s="126"/>
      <c r="D6" s="126"/>
      <c r="E6" s="126"/>
      <c r="F6" s="126"/>
      <c r="G6" s="126"/>
      <c r="H6" s="126"/>
      <c r="I6" s="420"/>
      <c r="J6" s="68">
        <f>$C6*$J$4/10</f>
        <v>0</v>
      </c>
      <c r="K6" s="61">
        <f t="shared" ref="K6:K41" si="7">D6*$K$4/10</f>
        <v>0</v>
      </c>
      <c r="L6" s="61" t="e">
        <f t="shared" ref="L6:L41" si="8">E6*$L$4/10</f>
        <v>#REF!</v>
      </c>
      <c r="M6" s="73" t="e">
        <f t="shared" ref="M6:M41" si="9">F6*$M$4/10</f>
        <v>#REF!</v>
      </c>
      <c r="N6" s="73" t="e">
        <f>G6*$N$4/10</f>
        <v>#REF!</v>
      </c>
      <c r="O6" s="73" t="e">
        <f>H6*$O$4/10</f>
        <v>#REF!</v>
      </c>
      <c r="P6" s="73" t="e">
        <f>I6*$P$4/10</f>
        <v>#REF!</v>
      </c>
      <c r="Q6" s="124"/>
      <c r="R6" s="120"/>
      <c r="S6" s="125"/>
      <c r="T6" s="123"/>
      <c r="U6" s="61"/>
      <c r="V6" s="61"/>
      <c r="W6" s="61"/>
      <c r="X6" s="61"/>
      <c r="Y6" s="61"/>
      <c r="Z6" s="61"/>
      <c r="AA6" s="61"/>
      <c r="AB6" s="126"/>
      <c r="AC6" s="120"/>
      <c r="AD6" s="125"/>
      <c r="AE6" s="123"/>
      <c r="AF6" s="61"/>
      <c r="AG6" s="61"/>
      <c r="AH6" s="61"/>
      <c r="AI6" s="61"/>
      <c r="AJ6" s="61"/>
      <c r="AK6" s="61"/>
      <c r="AL6" s="61"/>
      <c r="AM6" s="126"/>
      <c r="AN6" s="120"/>
      <c r="AO6" s="125"/>
      <c r="AP6" s="123"/>
      <c r="AQ6" s="61"/>
      <c r="AR6" s="61"/>
      <c r="AS6" s="61"/>
      <c r="AT6" s="61"/>
      <c r="AU6" s="61"/>
      <c r="AV6" s="61"/>
      <c r="AW6" s="61"/>
      <c r="AX6" s="126"/>
      <c r="AY6" s="76"/>
      <c r="AZ6" s="83"/>
      <c r="BB6" s="408"/>
      <c r="BC6" s="68">
        <f>$C6*$BC$4/10</f>
        <v>0</v>
      </c>
      <c r="BD6" s="61">
        <f t="shared" ref="BD6:BD41" si="10">$D6*BD$4/10</f>
        <v>0</v>
      </c>
      <c r="BE6" s="61" t="e">
        <f t="shared" ref="BE6:BE41" si="11">$E6*BE$4/10</f>
        <v>#REF!</v>
      </c>
      <c r="BF6" s="61" t="e">
        <f t="shared" ref="BF6:BF41" si="12">$F6*BF$4/10</f>
        <v>#REF!</v>
      </c>
      <c r="BG6" s="61" t="e">
        <f t="shared" ref="BG6:BG41" si="13">$G6*BG$4/10</f>
        <v>#REF!</v>
      </c>
      <c r="BH6" s="61" t="e">
        <f>$H6*BH$4/10</f>
        <v>#REF!</v>
      </c>
      <c r="BI6" s="69" t="e">
        <f>$I6*BI$4/10</f>
        <v>#REF!</v>
      </c>
      <c r="BJ6" s="76" t="str">
        <f>IF(BB6&gt;$BJ$4*$BK$4*10,"×","○")</f>
        <v>○</v>
      </c>
      <c r="BK6" s="83">
        <f>IF($BK$4*10*$BJ$4-BB6&gt;0,0,($BK$4*10*$BJ$4-BB6))</f>
        <v>0</v>
      </c>
      <c r="BL6" s="408" t="e">
        <f t="shared" ref="BL6:BL41" si="14">SUM(BM6:BS6)</f>
        <v>#REF!</v>
      </c>
      <c r="BM6" s="68">
        <f>$C6*$BM$4/10</f>
        <v>0</v>
      </c>
      <c r="BN6" s="61">
        <f t="shared" ref="BN6:BN41" si="15">$D6*BN$4/10</f>
        <v>0</v>
      </c>
      <c r="BO6" s="61" t="e">
        <f t="shared" ref="BO6:BO41" si="16">$E6*BO$4/1000</f>
        <v>#REF!</v>
      </c>
      <c r="BP6" s="61" t="e">
        <f t="shared" ref="BP6:BP41" si="17">$F6*BP$4/10</f>
        <v>#REF!</v>
      </c>
      <c r="BQ6" s="61" t="e">
        <f t="shared" ref="BQ6:BQ41" si="18">$G6*BQ$4/10</f>
        <v>#REF!</v>
      </c>
      <c r="BR6" s="61" t="e">
        <f>$H6*BR$4/10</f>
        <v>#REF!</v>
      </c>
      <c r="BS6" s="69" t="e">
        <f>$I6*BS$4/10</f>
        <v>#REF!</v>
      </c>
      <c r="BT6" s="76" t="e">
        <f>IF(BL6&gt;$BJ$4*$BK$4*10,"×","○")</f>
        <v>#REF!</v>
      </c>
      <c r="BU6" s="83" t="e">
        <f>IF($BU$4*10*$BT$4-BL6&gt;0,0,($BU$4*10*$BT$4-BL6))</f>
        <v>#REF!</v>
      </c>
      <c r="BV6" s="408" t="e">
        <f t="shared" ref="BV6:BV41" si="19">SUM(BW6:CC6)</f>
        <v>#REF!</v>
      </c>
      <c r="BW6" s="68">
        <f>$C6*$BW$4/10</f>
        <v>0</v>
      </c>
      <c r="BX6" s="61">
        <f t="shared" ref="BX6:BX41" si="20">$D6*BX$4/10</f>
        <v>0</v>
      </c>
      <c r="BY6" s="61" t="e">
        <f t="shared" ref="BY6:BY41" si="21">$E6*BY$4/1000</f>
        <v>#REF!</v>
      </c>
      <c r="BZ6" s="61" t="e">
        <f t="shared" ref="BZ6:BZ41" si="22">$F6*BZ$4/10</f>
        <v>#REF!</v>
      </c>
      <c r="CA6" s="61" t="e">
        <f t="shared" ref="CA6:CA41" si="23">$G6*CA$4/10</f>
        <v>#REF!</v>
      </c>
      <c r="CB6" s="61" t="e">
        <f>$H6*CB$4/10</f>
        <v>#REF!</v>
      </c>
      <c r="CC6" s="69" t="e">
        <f>$I6*CC$4/10</f>
        <v>#REF!</v>
      </c>
      <c r="CD6" s="76" t="e">
        <f>IF(BV6&gt;$BJ$4*$BK$4*10,"×","○")</f>
        <v>#REF!</v>
      </c>
      <c r="CE6" s="83" t="e">
        <f>IF($CE$4*10*$CD$4-BV6&gt;0,0,($CE$4*10*$CD$4-BV6))</f>
        <v>#REF!</v>
      </c>
    </row>
    <row r="7" spans="1:83" ht="23.1" customHeight="1" x14ac:dyDescent="0.15">
      <c r="A7" s="681"/>
      <c r="B7" s="64" t="s">
        <v>81</v>
      </c>
      <c r="C7" s="61"/>
      <c r="D7" s="61"/>
      <c r="E7" s="61"/>
      <c r="F7" s="61"/>
      <c r="G7" s="61"/>
      <c r="H7" s="61"/>
      <c r="I7" s="420"/>
      <c r="J7" s="68">
        <f t="shared" ref="J7:J41" si="24">C7*$J$4/10</f>
        <v>0</v>
      </c>
      <c r="K7" s="61">
        <f t="shared" si="7"/>
        <v>0</v>
      </c>
      <c r="L7" s="61" t="e">
        <f t="shared" si="8"/>
        <v>#REF!</v>
      </c>
      <c r="M7" s="73" t="e">
        <f t="shared" si="9"/>
        <v>#REF!</v>
      </c>
      <c r="N7" s="73" t="e">
        <f t="shared" ref="N7:N41" si="25">G7*$N$4/10</f>
        <v>#REF!</v>
      </c>
      <c r="O7" s="73" t="e">
        <f t="shared" ref="O7:O41" si="26">H7*$O$4/10</f>
        <v>#REF!</v>
      </c>
      <c r="P7" s="73" t="e">
        <f t="shared" ref="P7:P41" si="27">I7*$P$4/10</f>
        <v>#REF!</v>
      </c>
      <c r="Q7" s="68"/>
      <c r="R7" s="120"/>
      <c r="S7" s="125"/>
      <c r="T7" s="123"/>
      <c r="U7" s="61"/>
      <c r="V7" s="61"/>
      <c r="W7" s="61"/>
      <c r="X7" s="61"/>
      <c r="Y7" s="61"/>
      <c r="Z7" s="61"/>
      <c r="AA7" s="61"/>
      <c r="AB7" s="61"/>
      <c r="AC7" s="120"/>
      <c r="AD7" s="125"/>
      <c r="AE7" s="123"/>
      <c r="AF7" s="61"/>
      <c r="AG7" s="61"/>
      <c r="AH7" s="61"/>
      <c r="AI7" s="61"/>
      <c r="AJ7" s="61"/>
      <c r="AK7" s="61"/>
      <c r="AL7" s="61"/>
      <c r="AM7" s="61"/>
      <c r="AN7" s="120"/>
      <c r="AO7" s="125"/>
      <c r="AP7" s="123"/>
      <c r="AQ7" s="61"/>
      <c r="AR7" s="61"/>
      <c r="AS7" s="61"/>
      <c r="AT7" s="61"/>
      <c r="AU7" s="61"/>
      <c r="AV7" s="61"/>
      <c r="AW7" s="61"/>
      <c r="AX7" s="61"/>
      <c r="AY7" s="76"/>
      <c r="AZ7" s="83"/>
      <c r="BB7" s="409"/>
      <c r="BC7" s="68">
        <f>$C7*$BC$4/10</f>
        <v>0</v>
      </c>
      <c r="BD7" s="61">
        <f t="shared" si="10"/>
        <v>0</v>
      </c>
      <c r="BE7" s="61" t="e">
        <f t="shared" si="11"/>
        <v>#REF!</v>
      </c>
      <c r="BF7" s="61" t="e">
        <f t="shared" si="12"/>
        <v>#REF!</v>
      </c>
      <c r="BG7" s="61" t="e">
        <f t="shared" si="13"/>
        <v>#REF!</v>
      </c>
      <c r="BH7" s="61" t="e">
        <f t="shared" ref="BH7:BH41" si="28">$H7*BH$4/10</f>
        <v>#REF!</v>
      </c>
      <c r="BI7" s="69" t="e">
        <f t="shared" ref="BI7:BI41" si="29">$I7*BI$4/10</f>
        <v>#REF!</v>
      </c>
      <c r="BJ7" s="76" t="str">
        <f t="shared" ref="BJ7:BJ41" si="30">IF(BB7&gt;$BJ$4*$BK$4*10,"×","○")</f>
        <v>○</v>
      </c>
      <c r="BK7" s="83">
        <f t="shared" ref="BK7:BK41" si="31">IF($BK$4*10*$BJ$4-BB7&gt;0,0,($BK$4*10*$BJ$4-BB7))</f>
        <v>0</v>
      </c>
      <c r="BL7" s="409" t="e">
        <f t="shared" si="14"/>
        <v>#REF!</v>
      </c>
      <c r="BM7" s="68">
        <f t="shared" ref="BM7:BM41" si="32">$C7*$BM$4/10</f>
        <v>0</v>
      </c>
      <c r="BN7" s="61">
        <f t="shared" si="15"/>
        <v>0</v>
      </c>
      <c r="BO7" s="61" t="e">
        <f t="shared" si="16"/>
        <v>#REF!</v>
      </c>
      <c r="BP7" s="61" t="e">
        <f t="shared" si="17"/>
        <v>#REF!</v>
      </c>
      <c r="BQ7" s="61" t="e">
        <f t="shared" si="18"/>
        <v>#REF!</v>
      </c>
      <c r="BR7" s="61" t="e">
        <f t="shared" ref="BR7:BR41" si="33">$H7*BR$4/10</f>
        <v>#REF!</v>
      </c>
      <c r="BS7" s="69" t="e">
        <f t="shared" ref="BS7:BS41" si="34">$I7*BS$4/10</f>
        <v>#REF!</v>
      </c>
      <c r="BT7" s="76" t="e">
        <f t="shared" ref="BT7:BT41" si="35">IF(BL7&gt;$BJ$4*$BK$4*10,"×","○")</f>
        <v>#REF!</v>
      </c>
      <c r="BU7" s="83" t="e">
        <f t="shared" ref="BU7:BU41" si="36">IF($BU$4*10*$BT$4-BL7&gt;0,0,($BU$4*10*$BT$4-BL7))</f>
        <v>#REF!</v>
      </c>
      <c r="BV7" s="409" t="e">
        <f t="shared" si="19"/>
        <v>#REF!</v>
      </c>
      <c r="BW7" s="68">
        <f t="shared" ref="BW7:BW41" si="37">$C7*$BW$4/10</f>
        <v>0</v>
      </c>
      <c r="BX7" s="61">
        <f t="shared" si="20"/>
        <v>0</v>
      </c>
      <c r="BY7" s="61" t="e">
        <f t="shared" si="21"/>
        <v>#REF!</v>
      </c>
      <c r="BZ7" s="61" t="e">
        <f t="shared" si="22"/>
        <v>#REF!</v>
      </c>
      <c r="CA7" s="61" t="e">
        <f t="shared" si="23"/>
        <v>#REF!</v>
      </c>
      <c r="CB7" s="61" t="e">
        <f t="shared" ref="CB7:CB41" si="38">$H7*CB$4/10</f>
        <v>#REF!</v>
      </c>
      <c r="CC7" s="69" t="e">
        <f t="shared" ref="CC7:CC41" si="39">$I7*CC$4/10</f>
        <v>#REF!</v>
      </c>
      <c r="CD7" s="76" t="e">
        <f t="shared" ref="CD7:CD41" si="40">IF(BV7&gt;$BJ$4*$BK$4*10,"×","○")</f>
        <v>#REF!</v>
      </c>
      <c r="CE7" s="83" t="e">
        <f t="shared" ref="CE7:CE41" si="41">IF($CE$4*10*$CD$4-BV7&gt;0,0,($CE$4*10*$CD$4-BV7))</f>
        <v>#REF!</v>
      </c>
    </row>
    <row r="8" spans="1:83" ht="23.1" customHeight="1" x14ac:dyDescent="0.15">
      <c r="A8" s="681"/>
      <c r="B8" s="65" t="s">
        <v>82</v>
      </c>
      <c r="C8" s="62"/>
      <c r="D8" s="62"/>
      <c r="E8" s="62"/>
      <c r="F8" s="62"/>
      <c r="G8" s="62"/>
      <c r="H8" s="62"/>
      <c r="I8" s="421"/>
      <c r="J8" s="70">
        <f t="shared" si="24"/>
        <v>0</v>
      </c>
      <c r="K8" s="62">
        <f t="shared" si="7"/>
        <v>0</v>
      </c>
      <c r="L8" s="62" t="e">
        <f t="shared" si="8"/>
        <v>#REF!</v>
      </c>
      <c r="M8" s="74" t="e">
        <f t="shared" si="9"/>
        <v>#REF!</v>
      </c>
      <c r="N8" s="73" t="e">
        <f t="shared" si="25"/>
        <v>#REF!</v>
      </c>
      <c r="O8" s="73" t="e">
        <f t="shared" si="26"/>
        <v>#REF!</v>
      </c>
      <c r="P8" s="73" t="e">
        <f t="shared" si="27"/>
        <v>#REF!</v>
      </c>
      <c r="Q8" s="70"/>
      <c r="R8" s="120"/>
      <c r="S8" s="125"/>
      <c r="T8" s="122"/>
      <c r="U8" s="61"/>
      <c r="V8" s="61"/>
      <c r="W8" s="61"/>
      <c r="X8" s="61"/>
      <c r="Y8" s="61"/>
      <c r="Z8" s="61"/>
      <c r="AA8" s="61"/>
      <c r="AB8" s="61"/>
      <c r="AC8" s="120"/>
      <c r="AD8" s="125"/>
      <c r="AE8" s="123"/>
      <c r="AF8" s="61"/>
      <c r="AG8" s="61"/>
      <c r="AH8" s="61"/>
      <c r="AI8" s="61"/>
      <c r="AJ8" s="61"/>
      <c r="AK8" s="61"/>
      <c r="AL8" s="61"/>
      <c r="AM8" s="61"/>
      <c r="AN8" s="120"/>
      <c r="AO8" s="125"/>
      <c r="AP8" s="123"/>
      <c r="AQ8" s="61"/>
      <c r="AR8" s="61"/>
      <c r="AS8" s="61"/>
      <c r="AT8" s="61"/>
      <c r="AU8" s="61"/>
      <c r="AV8" s="61"/>
      <c r="AW8" s="61"/>
      <c r="AX8" s="61"/>
      <c r="AY8" s="76"/>
      <c r="AZ8" s="83"/>
      <c r="BB8" s="409"/>
      <c r="BC8" s="70">
        <f t="shared" ref="BC8:BC41" si="42">$C8*$BC$4/10</f>
        <v>0</v>
      </c>
      <c r="BD8" s="62">
        <f t="shared" si="10"/>
        <v>0</v>
      </c>
      <c r="BE8" s="62" t="e">
        <f t="shared" si="11"/>
        <v>#REF!</v>
      </c>
      <c r="BF8" s="62" t="e">
        <f t="shared" si="12"/>
        <v>#REF!</v>
      </c>
      <c r="BG8" s="62" t="e">
        <f t="shared" si="13"/>
        <v>#REF!</v>
      </c>
      <c r="BH8" s="61" t="e">
        <f t="shared" si="28"/>
        <v>#REF!</v>
      </c>
      <c r="BI8" s="69" t="e">
        <f t="shared" si="29"/>
        <v>#REF!</v>
      </c>
      <c r="BJ8" s="76" t="str">
        <f t="shared" si="30"/>
        <v>○</v>
      </c>
      <c r="BK8" s="83">
        <f t="shared" si="31"/>
        <v>0</v>
      </c>
      <c r="BL8" s="409" t="e">
        <f t="shared" si="14"/>
        <v>#REF!</v>
      </c>
      <c r="BM8" s="70">
        <f t="shared" si="32"/>
        <v>0</v>
      </c>
      <c r="BN8" s="62">
        <f t="shared" si="15"/>
        <v>0</v>
      </c>
      <c r="BO8" s="62" t="e">
        <f t="shared" si="16"/>
        <v>#REF!</v>
      </c>
      <c r="BP8" s="62" t="e">
        <f t="shared" si="17"/>
        <v>#REF!</v>
      </c>
      <c r="BQ8" s="62" t="e">
        <f t="shared" si="18"/>
        <v>#REF!</v>
      </c>
      <c r="BR8" s="61" t="e">
        <f t="shared" si="33"/>
        <v>#REF!</v>
      </c>
      <c r="BS8" s="69" t="e">
        <f t="shared" si="34"/>
        <v>#REF!</v>
      </c>
      <c r="BT8" s="76" t="e">
        <f t="shared" si="35"/>
        <v>#REF!</v>
      </c>
      <c r="BU8" s="83" t="e">
        <f t="shared" si="36"/>
        <v>#REF!</v>
      </c>
      <c r="BV8" s="409" t="e">
        <f t="shared" si="19"/>
        <v>#REF!</v>
      </c>
      <c r="BW8" s="70">
        <f t="shared" si="37"/>
        <v>0</v>
      </c>
      <c r="BX8" s="62">
        <f t="shared" si="20"/>
        <v>0</v>
      </c>
      <c r="BY8" s="62" t="e">
        <f t="shared" si="21"/>
        <v>#REF!</v>
      </c>
      <c r="BZ8" s="62" t="e">
        <f t="shared" si="22"/>
        <v>#REF!</v>
      </c>
      <c r="CA8" s="62" t="e">
        <f t="shared" si="23"/>
        <v>#REF!</v>
      </c>
      <c r="CB8" s="62" t="e">
        <f t="shared" si="38"/>
        <v>#REF!</v>
      </c>
      <c r="CC8" s="71" t="e">
        <f t="shared" si="39"/>
        <v>#REF!</v>
      </c>
      <c r="CD8" s="76" t="e">
        <f t="shared" si="40"/>
        <v>#REF!</v>
      </c>
      <c r="CE8" s="83" t="e">
        <f t="shared" si="41"/>
        <v>#REF!</v>
      </c>
    </row>
    <row r="9" spans="1:83" ht="23.1" customHeight="1" x14ac:dyDescent="0.15">
      <c r="A9" s="681" t="s">
        <v>84</v>
      </c>
      <c r="B9" s="63" t="s">
        <v>80</v>
      </c>
      <c r="C9" s="431"/>
      <c r="D9" s="75"/>
      <c r="E9" s="60"/>
      <c r="F9" s="75"/>
      <c r="G9" s="75"/>
      <c r="H9" s="75"/>
      <c r="I9" s="75"/>
      <c r="J9" s="66">
        <f t="shared" si="24"/>
        <v>0</v>
      </c>
      <c r="K9" s="60">
        <f t="shared" si="7"/>
        <v>0</v>
      </c>
      <c r="L9" s="60" t="e">
        <f t="shared" si="8"/>
        <v>#REF!</v>
      </c>
      <c r="M9" s="75" t="e">
        <f t="shared" si="9"/>
        <v>#REF!</v>
      </c>
      <c r="N9" s="75" t="e">
        <f t="shared" si="25"/>
        <v>#REF!</v>
      </c>
      <c r="O9" s="75" t="e">
        <f t="shared" si="26"/>
        <v>#REF!</v>
      </c>
      <c r="P9" s="67" t="e">
        <f t="shared" si="27"/>
        <v>#REF!</v>
      </c>
      <c r="Q9" s="66"/>
      <c r="R9" s="120"/>
      <c r="S9" s="125"/>
      <c r="T9" s="122"/>
      <c r="U9" s="60"/>
      <c r="V9" s="60"/>
      <c r="W9" s="60"/>
      <c r="X9" s="60"/>
      <c r="Y9" s="60"/>
      <c r="Z9" s="60"/>
      <c r="AA9" s="60"/>
      <c r="AB9" s="60"/>
      <c r="AC9" s="120"/>
      <c r="AD9" s="125"/>
      <c r="AE9" s="123"/>
      <c r="AF9" s="60"/>
      <c r="AG9" s="60"/>
      <c r="AH9" s="60"/>
      <c r="AI9" s="60"/>
      <c r="AJ9" s="60"/>
      <c r="AK9" s="60"/>
      <c r="AL9" s="60"/>
      <c r="AM9" s="60"/>
      <c r="AN9" s="120"/>
      <c r="AO9" s="125"/>
      <c r="AP9" s="123"/>
      <c r="AQ9" s="60"/>
      <c r="AR9" s="60"/>
      <c r="AS9" s="60"/>
      <c r="AT9" s="60"/>
      <c r="AU9" s="60"/>
      <c r="AV9" s="60"/>
      <c r="AW9" s="60"/>
      <c r="AX9" s="60"/>
      <c r="AY9" s="76"/>
      <c r="AZ9" s="83"/>
      <c r="BB9" s="410"/>
      <c r="BC9" s="66">
        <f t="shared" si="42"/>
        <v>0</v>
      </c>
      <c r="BD9" s="60">
        <f t="shared" si="10"/>
        <v>0</v>
      </c>
      <c r="BE9" s="60" t="e">
        <f t="shared" si="11"/>
        <v>#REF!</v>
      </c>
      <c r="BF9" s="60" t="e">
        <f t="shared" si="12"/>
        <v>#REF!</v>
      </c>
      <c r="BG9" s="60" t="e">
        <f t="shared" si="13"/>
        <v>#REF!</v>
      </c>
      <c r="BH9" s="60" t="e">
        <f t="shared" si="28"/>
        <v>#REF!</v>
      </c>
      <c r="BI9" s="67" t="e">
        <f t="shared" si="29"/>
        <v>#REF!</v>
      </c>
      <c r="BJ9" s="76" t="str">
        <f t="shared" si="30"/>
        <v>○</v>
      </c>
      <c r="BK9" s="83">
        <f t="shared" si="31"/>
        <v>0</v>
      </c>
      <c r="BL9" s="410" t="e">
        <f t="shared" si="14"/>
        <v>#REF!</v>
      </c>
      <c r="BM9" s="66">
        <f t="shared" si="32"/>
        <v>0</v>
      </c>
      <c r="BN9" s="60">
        <f t="shared" si="15"/>
        <v>0</v>
      </c>
      <c r="BO9" s="60" t="e">
        <f t="shared" si="16"/>
        <v>#REF!</v>
      </c>
      <c r="BP9" s="60" t="e">
        <f t="shared" si="17"/>
        <v>#REF!</v>
      </c>
      <c r="BQ9" s="60" t="e">
        <f t="shared" si="18"/>
        <v>#REF!</v>
      </c>
      <c r="BR9" s="60" t="e">
        <f t="shared" si="33"/>
        <v>#REF!</v>
      </c>
      <c r="BS9" s="67" t="e">
        <f t="shared" si="34"/>
        <v>#REF!</v>
      </c>
      <c r="BT9" s="76" t="e">
        <f t="shared" si="35"/>
        <v>#REF!</v>
      </c>
      <c r="BU9" s="83" t="e">
        <f t="shared" si="36"/>
        <v>#REF!</v>
      </c>
      <c r="BV9" s="410" t="e">
        <f t="shared" si="19"/>
        <v>#REF!</v>
      </c>
      <c r="BW9" s="66">
        <f t="shared" si="37"/>
        <v>0</v>
      </c>
      <c r="BX9" s="60">
        <f t="shared" si="20"/>
        <v>0</v>
      </c>
      <c r="BY9" s="60" t="e">
        <f t="shared" si="21"/>
        <v>#REF!</v>
      </c>
      <c r="BZ9" s="60" t="e">
        <f t="shared" si="22"/>
        <v>#REF!</v>
      </c>
      <c r="CA9" s="60" t="e">
        <f t="shared" si="23"/>
        <v>#REF!</v>
      </c>
      <c r="CB9" s="61" t="e">
        <f t="shared" si="38"/>
        <v>#REF!</v>
      </c>
      <c r="CC9" s="69" t="e">
        <f t="shared" si="39"/>
        <v>#REF!</v>
      </c>
      <c r="CD9" s="76" t="e">
        <f t="shared" si="40"/>
        <v>#REF!</v>
      </c>
      <c r="CE9" s="83" t="e">
        <f t="shared" si="41"/>
        <v>#REF!</v>
      </c>
    </row>
    <row r="10" spans="1:83" ht="23.1" customHeight="1" x14ac:dyDescent="0.15">
      <c r="A10" s="681"/>
      <c r="B10" s="64" t="s">
        <v>81</v>
      </c>
      <c r="C10" s="429"/>
      <c r="D10" s="73"/>
      <c r="E10" s="61"/>
      <c r="F10" s="73"/>
      <c r="G10" s="61"/>
      <c r="H10" s="61"/>
      <c r="I10" s="420"/>
      <c r="J10" s="68">
        <f t="shared" si="24"/>
        <v>0</v>
      </c>
      <c r="K10" s="61">
        <f t="shared" si="7"/>
        <v>0</v>
      </c>
      <c r="L10" s="61" t="e">
        <f t="shared" si="8"/>
        <v>#REF!</v>
      </c>
      <c r="M10" s="73" t="e">
        <f t="shared" si="9"/>
        <v>#REF!</v>
      </c>
      <c r="N10" s="73" t="e">
        <f t="shared" si="25"/>
        <v>#REF!</v>
      </c>
      <c r="O10" s="73" t="e">
        <f t="shared" si="26"/>
        <v>#REF!</v>
      </c>
      <c r="P10" s="69" t="e">
        <f t="shared" si="27"/>
        <v>#REF!</v>
      </c>
      <c r="Q10" s="68"/>
      <c r="R10" s="120"/>
      <c r="S10" s="125"/>
      <c r="T10" s="127"/>
      <c r="U10" s="61"/>
      <c r="V10" s="61"/>
      <c r="W10" s="61"/>
      <c r="X10" s="61"/>
      <c r="Y10" s="61"/>
      <c r="Z10" s="61"/>
      <c r="AA10" s="61"/>
      <c r="AB10" s="61"/>
      <c r="AC10" s="120"/>
      <c r="AD10" s="125"/>
      <c r="AE10" s="123"/>
      <c r="AF10" s="61"/>
      <c r="AG10" s="61"/>
      <c r="AH10" s="61"/>
      <c r="AI10" s="61"/>
      <c r="AJ10" s="61"/>
      <c r="AK10" s="61"/>
      <c r="AL10" s="61"/>
      <c r="AM10" s="61"/>
      <c r="AN10" s="120"/>
      <c r="AO10" s="125"/>
      <c r="AP10" s="123"/>
      <c r="AQ10" s="61"/>
      <c r="AR10" s="61"/>
      <c r="AS10" s="61"/>
      <c r="AT10" s="61"/>
      <c r="AU10" s="61"/>
      <c r="AV10" s="61"/>
      <c r="AW10" s="61"/>
      <c r="AX10" s="61"/>
      <c r="AY10" s="76"/>
      <c r="AZ10" s="83"/>
      <c r="BB10" s="409"/>
      <c r="BC10" s="68">
        <f t="shared" si="42"/>
        <v>0</v>
      </c>
      <c r="BD10" s="61">
        <f t="shared" si="10"/>
        <v>0</v>
      </c>
      <c r="BE10" s="61" t="e">
        <f t="shared" si="11"/>
        <v>#REF!</v>
      </c>
      <c r="BF10" s="61" t="e">
        <f t="shared" si="12"/>
        <v>#REF!</v>
      </c>
      <c r="BG10" s="61" t="e">
        <f t="shared" si="13"/>
        <v>#REF!</v>
      </c>
      <c r="BH10" s="61" t="e">
        <f t="shared" si="28"/>
        <v>#REF!</v>
      </c>
      <c r="BI10" s="69" t="e">
        <f t="shared" si="29"/>
        <v>#REF!</v>
      </c>
      <c r="BJ10" s="76" t="str">
        <f t="shared" si="30"/>
        <v>○</v>
      </c>
      <c r="BK10" s="83">
        <f t="shared" si="31"/>
        <v>0</v>
      </c>
      <c r="BL10" s="409" t="e">
        <f t="shared" si="14"/>
        <v>#REF!</v>
      </c>
      <c r="BM10" s="68">
        <f t="shared" si="32"/>
        <v>0</v>
      </c>
      <c r="BN10" s="61">
        <f t="shared" si="15"/>
        <v>0</v>
      </c>
      <c r="BO10" s="61" t="e">
        <f t="shared" si="16"/>
        <v>#REF!</v>
      </c>
      <c r="BP10" s="61" t="e">
        <f t="shared" si="17"/>
        <v>#REF!</v>
      </c>
      <c r="BQ10" s="61" t="e">
        <f t="shared" si="18"/>
        <v>#REF!</v>
      </c>
      <c r="BR10" s="61" t="e">
        <f t="shared" si="33"/>
        <v>#REF!</v>
      </c>
      <c r="BS10" s="69" t="e">
        <f t="shared" si="34"/>
        <v>#REF!</v>
      </c>
      <c r="BT10" s="76" t="e">
        <f t="shared" si="35"/>
        <v>#REF!</v>
      </c>
      <c r="BU10" s="83" t="e">
        <f t="shared" si="36"/>
        <v>#REF!</v>
      </c>
      <c r="BV10" s="409" t="e">
        <f t="shared" si="19"/>
        <v>#REF!</v>
      </c>
      <c r="BW10" s="68">
        <f t="shared" si="37"/>
        <v>0</v>
      </c>
      <c r="BX10" s="61">
        <f t="shared" si="20"/>
        <v>0</v>
      </c>
      <c r="BY10" s="61" t="e">
        <f t="shared" si="21"/>
        <v>#REF!</v>
      </c>
      <c r="BZ10" s="61" t="e">
        <f t="shared" si="22"/>
        <v>#REF!</v>
      </c>
      <c r="CA10" s="61" t="e">
        <f t="shared" si="23"/>
        <v>#REF!</v>
      </c>
      <c r="CB10" s="61" t="e">
        <f t="shared" si="38"/>
        <v>#REF!</v>
      </c>
      <c r="CC10" s="69" t="e">
        <f t="shared" si="39"/>
        <v>#REF!</v>
      </c>
      <c r="CD10" s="76" t="e">
        <f t="shared" si="40"/>
        <v>#REF!</v>
      </c>
      <c r="CE10" s="83" t="e">
        <f t="shared" si="41"/>
        <v>#REF!</v>
      </c>
    </row>
    <row r="11" spans="1:83" ht="23.1" customHeight="1" x14ac:dyDescent="0.15">
      <c r="A11" s="681"/>
      <c r="B11" s="65" t="s">
        <v>82</v>
      </c>
      <c r="C11" s="430"/>
      <c r="D11" s="433"/>
      <c r="E11" s="62"/>
      <c r="F11" s="433"/>
      <c r="G11" s="62"/>
      <c r="H11" s="62"/>
      <c r="I11" s="421"/>
      <c r="J11" s="70">
        <f t="shared" si="24"/>
        <v>0</v>
      </c>
      <c r="K11" s="62">
        <f t="shared" si="7"/>
        <v>0</v>
      </c>
      <c r="L11" s="62" t="e">
        <f t="shared" si="8"/>
        <v>#REF!</v>
      </c>
      <c r="M11" s="74" t="e">
        <f t="shared" si="9"/>
        <v>#REF!</v>
      </c>
      <c r="N11" s="74" t="e">
        <f t="shared" si="25"/>
        <v>#REF!</v>
      </c>
      <c r="O11" s="74" t="e">
        <f t="shared" si="26"/>
        <v>#REF!</v>
      </c>
      <c r="P11" s="71" t="e">
        <f t="shared" si="27"/>
        <v>#REF!</v>
      </c>
      <c r="Q11" s="70"/>
      <c r="R11" s="120"/>
      <c r="S11" s="125"/>
      <c r="T11" s="128"/>
      <c r="U11" s="62"/>
      <c r="V11" s="62"/>
      <c r="W11" s="62"/>
      <c r="X11" s="62"/>
      <c r="Y11" s="62"/>
      <c r="Z11" s="62"/>
      <c r="AA11" s="62"/>
      <c r="AB11" s="62"/>
      <c r="AC11" s="120"/>
      <c r="AD11" s="125"/>
      <c r="AE11" s="123"/>
      <c r="AF11" s="62"/>
      <c r="AG11" s="62"/>
      <c r="AH11" s="62"/>
      <c r="AI11" s="62"/>
      <c r="AJ11" s="62"/>
      <c r="AK11" s="62"/>
      <c r="AL11" s="62"/>
      <c r="AM11" s="62"/>
      <c r="AN11" s="120"/>
      <c r="AO11" s="125"/>
      <c r="AP11" s="123"/>
      <c r="AQ11" s="62"/>
      <c r="AR11" s="62"/>
      <c r="AS11" s="62"/>
      <c r="AT11" s="62"/>
      <c r="AU11" s="62"/>
      <c r="AV11" s="62"/>
      <c r="AW11" s="62"/>
      <c r="AX11" s="62"/>
      <c r="AY11" s="76"/>
      <c r="AZ11" s="83"/>
      <c r="BB11" s="411"/>
      <c r="BC11" s="70">
        <f t="shared" si="42"/>
        <v>0</v>
      </c>
      <c r="BD11" s="62">
        <f t="shared" si="10"/>
        <v>0</v>
      </c>
      <c r="BE11" s="62" t="e">
        <f t="shared" si="11"/>
        <v>#REF!</v>
      </c>
      <c r="BF11" s="62" t="e">
        <f t="shared" si="12"/>
        <v>#REF!</v>
      </c>
      <c r="BG11" s="62" t="e">
        <f t="shared" si="13"/>
        <v>#REF!</v>
      </c>
      <c r="BH11" s="62" t="e">
        <f t="shared" si="28"/>
        <v>#REF!</v>
      </c>
      <c r="BI11" s="71" t="e">
        <f t="shared" si="29"/>
        <v>#REF!</v>
      </c>
      <c r="BJ11" s="76" t="str">
        <f t="shared" si="30"/>
        <v>○</v>
      </c>
      <c r="BK11" s="83">
        <f t="shared" si="31"/>
        <v>0</v>
      </c>
      <c r="BL11" s="411" t="e">
        <f t="shared" si="14"/>
        <v>#REF!</v>
      </c>
      <c r="BM11" s="70">
        <f t="shared" si="32"/>
        <v>0</v>
      </c>
      <c r="BN11" s="62">
        <f t="shared" si="15"/>
        <v>0</v>
      </c>
      <c r="BO11" s="62" t="e">
        <f t="shared" si="16"/>
        <v>#REF!</v>
      </c>
      <c r="BP11" s="62" t="e">
        <f t="shared" si="17"/>
        <v>#REF!</v>
      </c>
      <c r="BQ11" s="62" t="e">
        <f t="shared" si="18"/>
        <v>#REF!</v>
      </c>
      <c r="BR11" s="62" t="e">
        <f t="shared" si="33"/>
        <v>#REF!</v>
      </c>
      <c r="BS11" s="71" t="e">
        <f t="shared" si="34"/>
        <v>#REF!</v>
      </c>
      <c r="BT11" s="76" t="e">
        <f t="shared" si="35"/>
        <v>#REF!</v>
      </c>
      <c r="BU11" s="83" t="e">
        <f t="shared" si="36"/>
        <v>#REF!</v>
      </c>
      <c r="BV11" s="411" t="e">
        <f t="shared" si="19"/>
        <v>#REF!</v>
      </c>
      <c r="BW11" s="70">
        <f t="shared" si="37"/>
        <v>0</v>
      </c>
      <c r="BX11" s="62">
        <f t="shared" si="20"/>
        <v>0</v>
      </c>
      <c r="BY11" s="62" t="e">
        <f t="shared" si="21"/>
        <v>#REF!</v>
      </c>
      <c r="BZ11" s="62" t="e">
        <f t="shared" si="22"/>
        <v>#REF!</v>
      </c>
      <c r="CA11" s="62" t="e">
        <f t="shared" si="23"/>
        <v>#REF!</v>
      </c>
      <c r="CB11" s="61" t="e">
        <f t="shared" si="38"/>
        <v>#REF!</v>
      </c>
      <c r="CC11" s="69" t="e">
        <f t="shared" si="39"/>
        <v>#REF!</v>
      </c>
      <c r="CD11" s="76" t="e">
        <f t="shared" si="40"/>
        <v>#REF!</v>
      </c>
      <c r="CE11" s="83" t="e">
        <f t="shared" si="41"/>
        <v>#REF!</v>
      </c>
    </row>
    <row r="12" spans="1:83" ht="23.1" customHeight="1" x14ac:dyDescent="0.15">
      <c r="A12" s="681" t="s">
        <v>85</v>
      </c>
      <c r="B12" s="63" t="s">
        <v>80</v>
      </c>
      <c r="C12" s="431"/>
      <c r="D12" s="75"/>
      <c r="E12" s="60"/>
      <c r="F12" s="75"/>
      <c r="G12" s="75"/>
      <c r="H12" s="75"/>
      <c r="I12" s="75"/>
      <c r="J12" s="66">
        <f t="shared" si="24"/>
        <v>0</v>
      </c>
      <c r="K12" s="60">
        <f t="shared" si="7"/>
        <v>0</v>
      </c>
      <c r="L12" s="60" t="e">
        <f t="shared" si="8"/>
        <v>#REF!</v>
      </c>
      <c r="M12" s="75" t="e">
        <f t="shared" si="9"/>
        <v>#REF!</v>
      </c>
      <c r="N12" s="73" t="e">
        <f t="shared" si="25"/>
        <v>#REF!</v>
      </c>
      <c r="O12" s="75" t="e">
        <f t="shared" si="26"/>
        <v>#REF!</v>
      </c>
      <c r="P12" s="67" t="e">
        <f t="shared" si="27"/>
        <v>#REF!</v>
      </c>
      <c r="Q12" s="66"/>
      <c r="R12" s="120"/>
      <c r="S12" s="125"/>
      <c r="T12" s="122"/>
      <c r="U12" s="61"/>
      <c r="V12" s="61"/>
      <c r="W12" s="60"/>
      <c r="X12" s="61"/>
      <c r="Y12" s="61"/>
      <c r="Z12" s="61"/>
      <c r="AA12" s="61"/>
      <c r="AB12" s="60"/>
      <c r="AC12" s="120"/>
      <c r="AD12" s="125"/>
      <c r="AE12" s="123"/>
      <c r="AF12" s="61"/>
      <c r="AG12" s="61"/>
      <c r="AH12" s="60"/>
      <c r="AI12" s="61"/>
      <c r="AJ12" s="61"/>
      <c r="AK12" s="61"/>
      <c r="AL12" s="61"/>
      <c r="AM12" s="60"/>
      <c r="AN12" s="120"/>
      <c r="AO12" s="125"/>
      <c r="AP12" s="123"/>
      <c r="AQ12" s="61"/>
      <c r="AR12" s="61"/>
      <c r="AS12" s="60"/>
      <c r="AT12" s="61"/>
      <c r="AU12" s="61"/>
      <c r="AV12" s="61"/>
      <c r="AW12" s="61"/>
      <c r="AX12" s="60"/>
      <c r="AY12" s="76"/>
      <c r="AZ12" s="83"/>
      <c r="BB12" s="410"/>
      <c r="BC12" s="66">
        <f t="shared" si="42"/>
        <v>0</v>
      </c>
      <c r="BD12" s="60">
        <f t="shared" si="10"/>
        <v>0</v>
      </c>
      <c r="BE12" s="60" t="e">
        <f t="shared" si="11"/>
        <v>#REF!</v>
      </c>
      <c r="BF12" s="60" t="e">
        <f t="shared" si="12"/>
        <v>#REF!</v>
      </c>
      <c r="BG12" s="60" t="e">
        <f t="shared" si="13"/>
        <v>#REF!</v>
      </c>
      <c r="BH12" s="61" t="e">
        <f t="shared" si="28"/>
        <v>#REF!</v>
      </c>
      <c r="BI12" s="69" t="e">
        <f t="shared" si="29"/>
        <v>#REF!</v>
      </c>
      <c r="BJ12" s="76" t="str">
        <f t="shared" si="30"/>
        <v>○</v>
      </c>
      <c r="BK12" s="83">
        <f t="shared" si="31"/>
        <v>0</v>
      </c>
      <c r="BL12" s="410" t="e">
        <f t="shared" si="14"/>
        <v>#REF!</v>
      </c>
      <c r="BM12" s="66">
        <f t="shared" si="32"/>
        <v>0</v>
      </c>
      <c r="BN12" s="60">
        <f t="shared" si="15"/>
        <v>0</v>
      </c>
      <c r="BO12" s="60" t="e">
        <f t="shared" si="16"/>
        <v>#REF!</v>
      </c>
      <c r="BP12" s="60" t="e">
        <f t="shared" si="17"/>
        <v>#REF!</v>
      </c>
      <c r="BQ12" s="60" t="e">
        <f t="shared" si="18"/>
        <v>#REF!</v>
      </c>
      <c r="BR12" s="61" t="e">
        <f t="shared" si="33"/>
        <v>#REF!</v>
      </c>
      <c r="BS12" s="69" t="e">
        <f t="shared" si="34"/>
        <v>#REF!</v>
      </c>
      <c r="BT12" s="76" t="e">
        <f t="shared" si="35"/>
        <v>#REF!</v>
      </c>
      <c r="BU12" s="83" t="e">
        <f t="shared" si="36"/>
        <v>#REF!</v>
      </c>
      <c r="BV12" s="410" t="e">
        <f t="shared" si="19"/>
        <v>#REF!</v>
      </c>
      <c r="BW12" s="66">
        <f t="shared" si="37"/>
        <v>0</v>
      </c>
      <c r="BX12" s="60">
        <f t="shared" si="20"/>
        <v>0</v>
      </c>
      <c r="BY12" s="60" t="e">
        <f t="shared" si="21"/>
        <v>#REF!</v>
      </c>
      <c r="BZ12" s="60" t="e">
        <f t="shared" si="22"/>
        <v>#REF!</v>
      </c>
      <c r="CA12" s="60" t="e">
        <f t="shared" si="23"/>
        <v>#REF!</v>
      </c>
      <c r="CB12" s="60" t="e">
        <f t="shared" si="38"/>
        <v>#REF!</v>
      </c>
      <c r="CC12" s="67" t="e">
        <f t="shared" si="39"/>
        <v>#REF!</v>
      </c>
      <c r="CD12" s="76" t="e">
        <f t="shared" si="40"/>
        <v>#REF!</v>
      </c>
      <c r="CE12" s="83" t="e">
        <f t="shared" si="41"/>
        <v>#REF!</v>
      </c>
    </row>
    <row r="13" spans="1:83" ht="23.1" customHeight="1" x14ac:dyDescent="0.15">
      <c r="A13" s="681"/>
      <c r="B13" s="64" t="s">
        <v>81</v>
      </c>
      <c r="C13" s="429"/>
      <c r="D13" s="73"/>
      <c r="E13" s="61"/>
      <c r="F13" s="73"/>
      <c r="G13" s="61"/>
      <c r="H13" s="61"/>
      <c r="I13" s="420"/>
      <c r="J13" s="68">
        <f t="shared" si="24"/>
        <v>0</v>
      </c>
      <c r="K13" s="61">
        <f t="shared" si="7"/>
        <v>0</v>
      </c>
      <c r="L13" s="61" t="e">
        <f t="shared" si="8"/>
        <v>#REF!</v>
      </c>
      <c r="M13" s="73" t="e">
        <f t="shared" si="9"/>
        <v>#REF!</v>
      </c>
      <c r="N13" s="73" t="e">
        <f t="shared" si="25"/>
        <v>#REF!</v>
      </c>
      <c r="O13" s="73" t="e">
        <f t="shared" si="26"/>
        <v>#REF!</v>
      </c>
      <c r="P13" s="69" t="e">
        <f t="shared" si="27"/>
        <v>#REF!</v>
      </c>
      <c r="Q13" s="68"/>
      <c r="R13" s="120"/>
      <c r="S13" s="125"/>
      <c r="T13" s="122"/>
      <c r="U13" s="61"/>
      <c r="V13" s="61"/>
      <c r="W13" s="61"/>
      <c r="X13" s="61"/>
      <c r="Y13" s="61"/>
      <c r="Z13" s="61"/>
      <c r="AA13" s="61"/>
      <c r="AB13" s="61"/>
      <c r="AC13" s="120"/>
      <c r="AD13" s="125"/>
      <c r="AE13" s="123"/>
      <c r="AF13" s="61"/>
      <c r="AG13" s="61"/>
      <c r="AH13" s="61"/>
      <c r="AI13" s="61"/>
      <c r="AJ13" s="61"/>
      <c r="AK13" s="61"/>
      <c r="AL13" s="61"/>
      <c r="AM13" s="61"/>
      <c r="AN13" s="120"/>
      <c r="AO13" s="125"/>
      <c r="AP13" s="123"/>
      <c r="AQ13" s="61"/>
      <c r="AR13" s="61"/>
      <c r="AS13" s="61"/>
      <c r="AT13" s="61"/>
      <c r="AU13" s="61"/>
      <c r="AV13" s="61"/>
      <c r="AW13" s="61"/>
      <c r="AX13" s="61"/>
      <c r="AY13" s="76"/>
      <c r="AZ13" s="83"/>
      <c r="BB13" s="409"/>
      <c r="BC13" s="68">
        <f t="shared" si="42"/>
        <v>0</v>
      </c>
      <c r="BD13" s="61">
        <f t="shared" si="10"/>
        <v>0</v>
      </c>
      <c r="BE13" s="61" t="e">
        <f t="shared" si="11"/>
        <v>#REF!</v>
      </c>
      <c r="BF13" s="61" t="e">
        <f t="shared" si="12"/>
        <v>#REF!</v>
      </c>
      <c r="BG13" s="61" t="e">
        <f t="shared" si="13"/>
        <v>#REF!</v>
      </c>
      <c r="BH13" s="61" t="e">
        <f t="shared" si="28"/>
        <v>#REF!</v>
      </c>
      <c r="BI13" s="69" t="e">
        <f t="shared" si="29"/>
        <v>#REF!</v>
      </c>
      <c r="BJ13" s="76" t="str">
        <f t="shared" si="30"/>
        <v>○</v>
      </c>
      <c r="BK13" s="83">
        <f t="shared" si="31"/>
        <v>0</v>
      </c>
      <c r="BL13" s="409" t="e">
        <f t="shared" si="14"/>
        <v>#REF!</v>
      </c>
      <c r="BM13" s="68">
        <f t="shared" si="32"/>
        <v>0</v>
      </c>
      <c r="BN13" s="61">
        <f t="shared" si="15"/>
        <v>0</v>
      </c>
      <c r="BO13" s="61" t="e">
        <f t="shared" si="16"/>
        <v>#REF!</v>
      </c>
      <c r="BP13" s="61" t="e">
        <f t="shared" si="17"/>
        <v>#REF!</v>
      </c>
      <c r="BQ13" s="61" t="e">
        <f t="shared" si="18"/>
        <v>#REF!</v>
      </c>
      <c r="BR13" s="61" t="e">
        <f t="shared" si="33"/>
        <v>#REF!</v>
      </c>
      <c r="BS13" s="69" t="e">
        <f t="shared" si="34"/>
        <v>#REF!</v>
      </c>
      <c r="BT13" s="76" t="e">
        <f t="shared" si="35"/>
        <v>#REF!</v>
      </c>
      <c r="BU13" s="83" t="e">
        <f t="shared" si="36"/>
        <v>#REF!</v>
      </c>
      <c r="BV13" s="409" t="e">
        <f t="shared" si="19"/>
        <v>#REF!</v>
      </c>
      <c r="BW13" s="68">
        <f t="shared" si="37"/>
        <v>0</v>
      </c>
      <c r="BX13" s="61">
        <f t="shared" si="20"/>
        <v>0</v>
      </c>
      <c r="BY13" s="61" t="e">
        <f t="shared" si="21"/>
        <v>#REF!</v>
      </c>
      <c r="BZ13" s="61" t="e">
        <f t="shared" si="22"/>
        <v>#REF!</v>
      </c>
      <c r="CA13" s="61" t="e">
        <f t="shared" si="23"/>
        <v>#REF!</v>
      </c>
      <c r="CB13" s="61" t="e">
        <f t="shared" si="38"/>
        <v>#REF!</v>
      </c>
      <c r="CC13" s="69" t="e">
        <f t="shared" si="39"/>
        <v>#REF!</v>
      </c>
      <c r="CD13" s="76" t="e">
        <f t="shared" si="40"/>
        <v>#REF!</v>
      </c>
      <c r="CE13" s="83" t="e">
        <f t="shared" si="41"/>
        <v>#REF!</v>
      </c>
    </row>
    <row r="14" spans="1:83" ht="23.1" customHeight="1" x14ac:dyDescent="0.15">
      <c r="A14" s="681"/>
      <c r="B14" s="65" t="s">
        <v>82</v>
      </c>
      <c r="C14" s="430"/>
      <c r="D14" s="433"/>
      <c r="E14" s="62"/>
      <c r="F14" s="433"/>
      <c r="G14" s="62"/>
      <c r="H14" s="62"/>
      <c r="I14" s="421"/>
      <c r="J14" s="70">
        <f t="shared" si="24"/>
        <v>0</v>
      </c>
      <c r="K14" s="62">
        <f t="shared" si="7"/>
        <v>0</v>
      </c>
      <c r="L14" s="62" t="e">
        <f t="shared" si="8"/>
        <v>#REF!</v>
      </c>
      <c r="M14" s="74" t="e">
        <f t="shared" si="9"/>
        <v>#REF!</v>
      </c>
      <c r="N14" s="73" t="e">
        <f t="shared" si="25"/>
        <v>#REF!</v>
      </c>
      <c r="O14" s="74" t="e">
        <f t="shared" si="26"/>
        <v>#REF!</v>
      </c>
      <c r="P14" s="71" t="e">
        <f t="shared" si="27"/>
        <v>#REF!</v>
      </c>
      <c r="Q14" s="70"/>
      <c r="R14" s="120"/>
      <c r="S14" s="125"/>
      <c r="T14" s="122"/>
      <c r="U14" s="61"/>
      <c r="V14" s="61"/>
      <c r="W14" s="62"/>
      <c r="X14" s="61"/>
      <c r="Y14" s="61"/>
      <c r="Z14" s="61"/>
      <c r="AA14" s="61"/>
      <c r="AB14" s="62"/>
      <c r="AC14" s="120"/>
      <c r="AD14" s="125"/>
      <c r="AE14" s="123"/>
      <c r="AF14" s="61"/>
      <c r="AG14" s="61"/>
      <c r="AH14" s="62"/>
      <c r="AI14" s="61"/>
      <c r="AJ14" s="61"/>
      <c r="AK14" s="61"/>
      <c r="AL14" s="61"/>
      <c r="AM14" s="62"/>
      <c r="AN14" s="120"/>
      <c r="AO14" s="125"/>
      <c r="AP14" s="123"/>
      <c r="AQ14" s="61"/>
      <c r="AR14" s="61"/>
      <c r="AS14" s="62"/>
      <c r="AT14" s="61"/>
      <c r="AU14" s="61"/>
      <c r="AV14" s="61"/>
      <c r="AW14" s="61"/>
      <c r="AX14" s="62"/>
      <c r="AY14" s="76"/>
      <c r="AZ14" s="83"/>
      <c r="BB14" s="411"/>
      <c r="BC14" s="70">
        <f t="shared" si="42"/>
        <v>0</v>
      </c>
      <c r="BD14" s="62">
        <f t="shared" si="10"/>
        <v>0</v>
      </c>
      <c r="BE14" s="62" t="e">
        <f t="shared" si="11"/>
        <v>#REF!</v>
      </c>
      <c r="BF14" s="62" t="e">
        <f t="shared" si="12"/>
        <v>#REF!</v>
      </c>
      <c r="BG14" s="62" t="e">
        <f t="shared" si="13"/>
        <v>#REF!</v>
      </c>
      <c r="BH14" s="61" t="e">
        <f t="shared" si="28"/>
        <v>#REF!</v>
      </c>
      <c r="BI14" s="69" t="e">
        <f t="shared" si="29"/>
        <v>#REF!</v>
      </c>
      <c r="BJ14" s="76" t="str">
        <f t="shared" si="30"/>
        <v>○</v>
      </c>
      <c r="BK14" s="83">
        <f t="shared" si="31"/>
        <v>0</v>
      </c>
      <c r="BL14" s="411" t="e">
        <f t="shared" si="14"/>
        <v>#REF!</v>
      </c>
      <c r="BM14" s="70">
        <f t="shared" si="32"/>
        <v>0</v>
      </c>
      <c r="BN14" s="62">
        <f t="shared" si="15"/>
        <v>0</v>
      </c>
      <c r="BO14" s="62" t="e">
        <f t="shared" si="16"/>
        <v>#REF!</v>
      </c>
      <c r="BP14" s="62" t="e">
        <f t="shared" si="17"/>
        <v>#REF!</v>
      </c>
      <c r="BQ14" s="62" t="e">
        <f t="shared" si="18"/>
        <v>#REF!</v>
      </c>
      <c r="BR14" s="61" t="e">
        <f t="shared" si="33"/>
        <v>#REF!</v>
      </c>
      <c r="BS14" s="69" t="e">
        <f t="shared" si="34"/>
        <v>#REF!</v>
      </c>
      <c r="BT14" s="76" t="e">
        <f t="shared" si="35"/>
        <v>#REF!</v>
      </c>
      <c r="BU14" s="83" t="e">
        <f t="shared" si="36"/>
        <v>#REF!</v>
      </c>
      <c r="BV14" s="411" t="e">
        <f t="shared" si="19"/>
        <v>#REF!</v>
      </c>
      <c r="BW14" s="70">
        <f t="shared" si="37"/>
        <v>0</v>
      </c>
      <c r="BX14" s="62">
        <f t="shared" si="20"/>
        <v>0</v>
      </c>
      <c r="BY14" s="62" t="e">
        <f t="shared" si="21"/>
        <v>#REF!</v>
      </c>
      <c r="BZ14" s="62" t="e">
        <f t="shared" si="22"/>
        <v>#REF!</v>
      </c>
      <c r="CA14" s="62" t="e">
        <f t="shared" si="23"/>
        <v>#REF!</v>
      </c>
      <c r="CB14" s="62" t="e">
        <f t="shared" si="38"/>
        <v>#REF!</v>
      </c>
      <c r="CC14" s="71" t="e">
        <f t="shared" si="39"/>
        <v>#REF!</v>
      </c>
      <c r="CD14" s="76" t="e">
        <f t="shared" si="40"/>
        <v>#REF!</v>
      </c>
      <c r="CE14" s="83" t="e">
        <f t="shared" si="41"/>
        <v>#REF!</v>
      </c>
    </row>
    <row r="15" spans="1:83" ht="23.1" customHeight="1" x14ac:dyDescent="0.15">
      <c r="A15" s="681" t="s">
        <v>86</v>
      </c>
      <c r="B15" s="63" t="s">
        <v>80</v>
      </c>
      <c r="C15" s="431"/>
      <c r="D15" s="75"/>
      <c r="E15" s="60"/>
      <c r="F15" s="75"/>
      <c r="G15" s="60"/>
      <c r="H15" s="60"/>
      <c r="I15" s="422"/>
      <c r="J15" s="66">
        <f t="shared" si="24"/>
        <v>0</v>
      </c>
      <c r="K15" s="60">
        <f t="shared" si="7"/>
        <v>0</v>
      </c>
      <c r="L15" s="60" t="e">
        <f t="shared" si="8"/>
        <v>#REF!</v>
      </c>
      <c r="M15" s="75" t="e">
        <f t="shared" si="9"/>
        <v>#REF!</v>
      </c>
      <c r="N15" s="75" t="e">
        <f t="shared" si="25"/>
        <v>#REF!</v>
      </c>
      <c r="O15" s="73" t="e">
        <f t="shared" si="26"/>
        <v>#REF!</v>
      </c>
      <c r="P15" s="73" t="e">
        <f t="shared" si="27"/>
        <v>#REF!</v>
      </c>
      <c r="Q15" s="66"/>
      <c r="R15" s="120"/>
      <c r="S15" s="125"/>
      <c r="T15" s="122"/>
      <c r="U15" s="60"/>
      <c r="V15" s="60"/>
      <c r="W15" s="60"/>
      <c r="X15" s="60"/>
      <c r="Y15" s="60"/>
      <c r="Z15" s="60"/>
      <c r="AA15" s="60"/>
      <c r="AB15" s="60"/>
      <c r="AC15" s="120"/>
      <c r="AD15" s="125"/>
      <c r="AE15" s="123"/>
      <c r="AF15" s="60"/>
      <c r="AG15" s="60"/>
      <c r="AH15" s="61"/>
      <c r="AI15" s="60"/>
      <c r="AJ15" s="60"/>
      <c r="AK15" s="60"/>
      <c r="AL15" s="60"/>
      <c r="AM15" s="60"/>
      <c r="AN15" s="120"/>
      <c r="AO15" s="125"/>
      <c r="AP15" s="123"/>
      <c r="AQ15" s="60"/>
      <c r="AR15" s="60"/>
      <c r="AS15" s="60"/>
      <c r="AT15" s="60"/>
      <c r="AU15" s="60"/>
      <c r="AV15" s="60"/>
      <c r="AW15" s="60"/>
      <c r="AX15" s="60"/>
      <c r="AY15" s="76"/>
      <c r="AZ15" s="83"/>
      <c r="BB15" s="410"/>
      <c r="BC15" s="66">
        <f t="shared" si="42"/>
        <v>0</v>
      </c>
      <c r="BD15" s="60">
        <f t="shared" si="10"/>
        <v>0</v>
      </c>
      <c r="BE15" s="60" t="e">
        <f t="shared" si="11"/>
        <v>#REF!</v>
      </c>
      <c r="BF15" s="60" t="e">
        <f t="shared" si="12"/>
        <v>#REF!</v>
      </c>
      <c r="BG15" s="60" t="e">
        <f t="shared" si="13"/>
        <v>#REF!</v>
      </c>
      <c r="BH15" s="60" t="e">
        <f t="shared" si="28"/>
        <v>#REF!</v>
      </c>
      <c r="BI15" s="67" t="e">
        <f t="shared" si="29"/>
        <v>#REF!</v>
      </c>
      <c r="BJ15" s="76" t="str">
        <f t="shared" si="30"/>
        <v>○</v>
      </c>
      <c r="BK15" s="83">
        <f t="shared" si="31"/>
        <v>0</v>
      </c>
      <c r="BL15" s="410" t="e">
        <f t="shared" si="14"/>
        <v>#REF!</v>
      </c>
      <c r="BM15" s="66">
        <f t="shared" si="32"/>
        <v>0</v>
      </c>
      <c r="BN15" s="60">
        <f t="shared" si="15"/>
        <v>0</v>
      </c>
      <c r="BO15" s="60" t="e">
        <f t="shared" si="16"/>
        <v>#REF!</v>
      </c>
      <c r="BP15" s="60" t="e">
        <f t="shared" si="17"/>
        <v>#REF!</v>
      </c>
      <c r="BQ15" s="60" t="e">
        <f t="shared" si="18"/>
        <v>#REF!</v>
      </c>
      <c r="BR15" s="60" t="e">
        <f t="shared" si="33"/>
        <v>#REF!</v>
      </c>
      <c r="BS15" s="67" t="e">
        <f t="shared" si="34"/>
        <v>#REF!</v>
      </c>
      <c r="BT15" s="76" t="e">
        <f t="shared" si="35"/>
        <v>#REF!</v>
      </c>
      <c r="BU15" s="83" t="e">
        <f t="shared" si="36"/>
        <v>#REF!</v>
      </c>
      <c r="BV15" s="410" t="e">
        <f t="shared" si="19"/>
        <v>#REF!</v>
      </c>
      <c r="BW15" s="66">
        <f t="shared" si="37"/>
        <v>0</v>
      </c>
      <c r="BX15" s="60">
        <f t="shared" si="20"/>
        <v>0</v>
      </c>
      <c r="BY15" s="60" t="e">
        <f t="shared" si="21"/>
        <v>#REF!</v>
      </c>
      <c r="BZ15" s="60" t="e">
        <f t="shared" si="22"/>
        <v>#REF!</v>
      </c>
      <c r="CA15" s="60" t="e">
        <f t="shared" si="23"/>
        <v>#REF!</v>
      </c>
      <c r="CB15" s="61" t="e">
        <f t="shared" si="38"/>
        <v>#REF!</v>
      </c>
      <c r="CC15" s="69" t="e">
        <f t="shared" si="39"/>
        <v>#REF!</v>
      </c>
      <c r="CD15" s="76" t="e">
        <f t="shared" si="40"/>
        <v>#REF!</v>
      </c>
      <c r="CE15" s="83" t="e">
        <f t="shared" si="41"/>
        <v>#REF!</v>
      </c>
    </row>
    <row r="16" spans="1:83" ht="23.1" customHeight="1" x14ac:dyDescent="0.15">
      <c r="A16" s="681"/>
      <c r="B16" s="64" t="s">
        <v>81</v>
      </c>
      <c r="C16" s="429"/>
      <c r="D16" s="73"/>
      <c r="E16" s="61"/>
      <c r="F16" s="73"/>
      <c r="G16" s="61"/>
      <c r="H16" s="61"/>
      <c r="I16" s="420"/>
      <c r="J16" s="68">
        <f t="shared" si="24"/>
        <v>0</v>
      </c>
      <c r="K16" s="61">
        <f t="shared" si="7"/>
        <v>0</v>
      </c>
      <c r="L16" s="61" t="e">
        <f t="shared" si="8"/>
        <v>#REF!</v>
      </c>
      <c r="M16" s="73" t="e">
        <f t="shared" si="9"/>
        <v>#REF!</v>
      </c>
      <c r="N16" s="73" t="e">
        <f t="shared" si="25"/>
        <v>#REF!</v>
      </c>
      <c r="O16" s="73" t="e">
        <f t="shared" si="26"/>
        <v>#REF!</v>
      </c>
      <c r="P16" s="73" t="e">
        <f t="shared" si="27"/>
        <v>#REF!</v>
      </c>
      <c r="Q16" s="68"/>
      <c r="R16" s="120"/>
      <c r="S16" s="125"/>
      <c r="T16" s="122"/>
      <c r="U16" s="61"/>
      <c r="V16" s="61"/>
      <c r="W16" s="61"/>
      <c r="X16" s="61"/>
      <c r="Y16" s="61"/>
      <c r="Z16" s="61"/>
      <c r="AA16" s="61"/>
      <c r="AB16" s="61"/>
      <c r="AC16" s="120"/>
      <c r="AD16" s="125"/>
      <c r="AE16" s="123"/>
      <c r="AF16" s="61"/>
      <c r="AG16" s="61"/>
      <c r="AH16" s="61"/>
      <c r="AI16" s="61"/>
      <c r="AJ16" s="61"/>
      <c r="AK16" s="61"/>
      <c r="AL16" s="61"/>
      <c r="AM16" s="61"/>
      <c r="AN16" s="120"/>
      <c r="AO16" s="125"/>
      <c r="AP16" s="123"/>
      <c r="AQ16" s="61"/>
      <c r="AR16" s="61"/>
      <c r="AS16" s="61"/>
      <c r="AT16" s="61"/>
      <c r="AU16" s="61"/>
      <c r="AV16" s="61"/>
      <c r="AW16" s="61"/>
      <c r="AX16" s="61"/>
      <c r="AY16" s="76"/>
      <c r="AZ16" s="83"/>
      <c r="BB16" s="409"/>
      <c r="BC16" s="68">
        <f t="shared" si="42"/>
        <v>0</v>
      </c>
      <c r="BD16" s="61">
        <f t="shared" si="10"/>
        <v>0</v>
      </c>
      <c r="BE16" s="61" t="e">
        <f t="shared" si="11"/>
        <v>#REF!</v>
      </c>
      <c r="BF16" s="61" t="e">
        <f t="shared" si="12"/>
        <v>#REF!</v>
      </c>
      <c r="BG16" s="61" t="e">
        <f t="shared" si="13"/>
        <v>#REF!</v>
      </c>
      <c r="BH16" s="61" t="e">
        <f t="shared" si="28"/>
        <v>#REF!</v>
      </c>
      <c r="BI16" s="69" t="e">
        <f t="shared" si="29"/>
        <v>#REF!</v>
      </c>
      <c r="BJ16" s="76" t="str">
        <f t="shared" si="30"/>
        <v>○</v>
      </c>
      <c r="BK16" s="83">
        <f t="shared" si="31"/>
        <v>0</v>
      </c>
      <c r="BL16" s="409" t="e">
        <f t="shared" si="14"/>
        <v>#REF!</v>
      </c>
      <c r="BM16" s="68">
        <f t="shared" si="32"/>
        <v>0</v>
      </c>
      <c r="BN16" s="61">
        <f t="shared" si="15"/>
        <v>0</v>
      </c>
      <c r="BO16" s="61" t="e">
        <f t="shared" si="16"/>
        <v>#REF!</v>
      </c>
      <c r="BP16" s="61" t="e">
        <f t="shared" si="17"/>
        <v>#REF!</v>
      </c>
      <c r="BQ16" s="61" t="e">
        <f t="shared" si="18"/>
        <v>#REF!</v>
      </c>
      <c r="BR16" s="61" t="e">
        <f t="shared" si="33"/>
        <v>#REF!</v>
      </c>
      <c r="BS16" s="69" t="e">
        <f t="shared" si="34"/>
        <v>#REF!</v>
      </c>
      <c r="BT16" s="76" t="e">
        <f t="shared" si="35"/>
        <v>#REF!</v>
      </c>
      <c r="BU16" s="83" t="e">
        <f t="shared" si="36"/>
        <v>#REF!</v>
      </c>
      <c r="BV16" s="409" t="e">
        <f t="shared" si="19"/>
        <v>#REF!</v>
      </c>
      <c r="BW16" s="68">
        <f t="shared" si="37"/>
        <v>0</v>
      </c>
      <c r="BX16" s="61">
        <f t="shared" si="20"/>
        <v>0</v>
      </c>
      <c r="BY16" s="61" t="e">
        <f t="shared" si="21"/>
        <v>#REF!</v>
      </c>
      <c r="BZ16" s="61" t="e">
        <f t="shared" si="22"/>
        <v>#REF!</v>
      </c>
      <c r="CA16" s="61" t="e">
        <f t="shared" si="23"/>
        <v>#REF!</v>
      </c>
      <c r="CB16" s="61" t="e">
        <f t="shared" si="38"/>
        <v>#REF!</v>
      </c>
      <c r="CC16" s="69" t="e">
        <f t="shared" si="39"/>
        <v>#REF!</v>
      </c>
      <c r="CD16" s="76" t="e">
        <f t="shared" si="40"/>
        <v>#REF!</v>
      </c>
      <c r="CE16" s="83" t="e">
        <f t="shared" si="41"/>
        <v>#REF!</v>
      </c>
    </row>
    <row r="17" spans="1:83" ht="23.1" customHeight="1" x14ac:dyDescent="0.15">
      <c r="A17" s="681"/>
      <c r="B17" s="65" t="s">
        <v>82</v>
      </c>
      <c r="C17" s="430"/>
      <c r="D17" s="433"/>
      <c r="E17" s="62"/>
      <c r="F17" s="433"/>
      <c r="G17" s="62"/>
      <c r="H17" s="62"/>
      <c r="I17" s="421"/>
      <c r="J17" s="70">
        <f t="shared" si="24"/>
        <v>0</v>
      </c>
      <c r="K17" s="62">
        <f t="shared" si="7"/>
        <v>0</v>
      </c>
      <c r="L17" s="62" t="e">
        <f t="shared" si="8"/>
        <v>#REF!</v>
      </c>
      <c r="M17" s="74" t="e">
        <f t="shared" si="9"/>
        <v>#REF!</v>
      </c>
      <c r="N17" s="74" t="e">
        <f t="shared" si="25"/>
        <v>#REF!</v>
      </c>
      <c r="O17" s="73" t="e">
        <f t="shared" si="26"/>
        <v>#REF!</v>
      </c>
      <c r="P17" s="73" t="e">
        <f t="shared" si="27"/>
        <v>#REF!</v>
      </c>
      <c r="Q17" s="70"/>
      <c r="R17" s="120"/>
      <c r="S17" s="125"/>
      <c r="T17" s="122"/>
      <c r="U17" s="62"/>
      <c r="V17" s="62"/>
      <c r="W17" s="62"/>
      <c r="X17" s="62"/>
      <c r="Y17" s="62"/>
      <c r="Z17" s="62"/>
      <c r="AA17" s="62"/>
      <c r="AB17" s="62"/>
      <c r="AC17" s="120"/>
      <c r="AD17" s="125"/>
      <c r="AE17" s="123"/>
      <c r="AF17" s="62"/>
      <c r="AG17" s="62"/>
      <c r="AH17" s="61"/>
      <c r="AI17" s="62"/>
      <c r="AJ17" s="62"/>
      <c r="AK17" s="62"/>
      <c r="AL17" s="62"/>
      <c r="AM17" s="62"/>
      <c r="AN17" s="120"/>
      <c r="AO17" s="125"/>
      <c r="AP17" s="123"/>
      <c r="AQ17" s="62"/>
      <c r="AR17" s="62"/>
      <c r="AS17" s="62"/>
      <c r="AT17" s="62"/>
      <c r="AU17" s="62"/>
      <c r="AV17" s="62"/>
      <c r="AW17" s="62"/>
      <c r="AX17" s="62"/>
      <c r="AY17" s="76"/>
      <c r="AZ17" s="83"/>
      <c r="BB17" s="411"/>
      <c r="BC17" s="70">
        <f t="shared" si="42"/>
        <v>0</v>
      </c>
      <c r="BD17" s="62">
        <f t="shared" si="10"/>
        <v>0</v>
      </c>
      <c r="BE17" s="62" t="e">
        <f t="shared" si="11"/>
        <v>#REF!</v>
      </c>
      <c r="BF17" s="62" t="e">
        <f t="shared" si="12"/>
        <v>#REF!</v>
      </c>
      <c r="BG17" s="62" t="e">
        <f t="shared" si="13"/>
        <v>#REF!</v>
      </c>
      <c r="BH17" s="62" t="e">
        <f t="shared" si="28"/>
        <v>#REF!</v>
      </c>
      <c r="BI17" s="71" t="e">
        <f t="shared" si="29"/>
        <v>#REF!</v>
      </c>
      <c r="BJ17" s="76" t="str">
        <f t="shared" si="30"/>
        <v>○</v>
      </c>
      <c r="BK17" s="83">
        <f t="shared" si="31"/>
        <v>0</v>
      </c>
      <c r="BL17" s="411" t="e">
        <f t="shared" si="14"/>
        <v>#REF!</v>
      </c>
      <c r="BM17" s="70">
        <f t="shared" si="32"/>
        <v>0</v>
      </c>
      <c r="BN17" s="62">
        <f t="shared" si="15"/>
        <v>0</v>
      </c>
      <c r="BO17" s="62" t="e">
        <f t="shared" si="16"/>
        <v>#REF!</v>
      </c>
      <c r="BP17" s="62" t="e">
        <f t="shared" si="17"/>
        <v>#REF!</v>
      </c>
      <c r="BQ17" s="62" t="e">
        <f t="shared" si="18"/>
        <v>#REF!</v>
      </c>
      <c r="BR17" s="62" t="e">
        <f t="shared" si="33"/>
        <v>#REF!</v>
      </c>
      <c r="BS17" s="71" t="e">
        <f t="shared" si="34"/>
        <v>#REF!</v>
      </c>
      <c r="BT17" s="76" t="e">
        <f t="shared" si="35"/>
        <v>#REF!</v>
      </c>
      <c r="BU17" s="83" t="e">
        <f t="shared" si="36"/>
        <v>#REF!</v>
      </c>
      <c r="BV17" s="411" t="e">
        <f t="shared" si="19"/>
        <v>#REF!</v>
      </c>
      <c r="BW17" s="70">
        <f t="shared" si="37"/>
        <v>0</v>
      </c>
      <c r="BX17" s="62">
        <f t="shared" si="20"/>
        <v>0</v>
      </c>
      <c r="BY17" s="62" t="e">
        <f t="shared" si="21"/>
        <v>#REF!</v>
      </c>
      <c r="BZ17" s="62" t="e">
        <f t="shared" si="22"/>
        <v>#REF!</v>
      </c>
      <c r="CA17" s="62" t="e">
        <f t="shared" si="23"/>
        <v>#REF!</v>
      </c>
      <c r="CB17" s="61" t="e">
        <f t="shared" si="38"/>
        <v>#REF!</v>
      </c>
      <c r="CC17" s="69" t="e">
        <f t="shared" si="39"/>
        <v>#REF!</v>
      </c>
      <c r="CD17" s="76" t="e">
        <f t="shared" si="40"/>
        <v>#REF!</v>
      </c>
      <c r="CE17" s="83" t="e">
        <f t="shared" si="41"/>
        <v>#REF!</v>
      </c>
    </row>
    <row r="18" spans="1:83" ht="23.1" customHeight="1" x14ac:dyDescent="0.15">
      <c r="A18" s="681" t="s">
        <v>87</v>
      </c>
      <c r="B18" s="63" t="s">
        <v>80</v>
      </c>
      <c r="C18" s="431"/>
      <c r="D18" s="75"/>
      <c r="E18" s="60"/>
      <c r="F18" s="61"/>
      <c r="G18" s="61"/>
      <c r="H18" s="61"/>
      <c r="I18" s="61"/>
      <c r="J18" s="66">
        <f t="shared" si="24"/>
        <v>0</v>
      </c>
      <c r="K18" s="60">
        <f t="shared" si="7"/>
        <v>0</v>
      </c>
      <c r="L18" s="60" t="e">
        <f t="shared" si="8"/>
        <v>#REF!</v>
      </c>
      <c r="M18" s="75" t="e">
        <f t="shared" si="9"/>
        <v>#REF!</v>
      </c>
      <c r="N18" s="73" t="e">
        <f t="shared" si="25"/>
        <v>#REF!</v>
      </c>
      <c r="O18" s="75" t="e">
        <f t="shared" si="26"/>
        <v>#REF!</v>
      </c>
      <c r="P18" s="67" t="e">
        <f t="shared" si="27"/>
        <v>#REF!</v>
      </c>
      <c r="Q18" s="66"/>
      <c r="R18" s="120"/>
      <c r="S18" s="125"/>
      <c r="T18" s="122"/>
      <c r="U18" s="61"/>
      <c r="V18" s="61"/>
      <c r="W18" s="60"/>
      <c r="X18" s="61"/>
      <c r="Y18" s="61"/>
      <c r="Z18" s="61"/>
      <c r="AA18" s="61"/>
      <c r="AB18" s="60"/>
      <c r="AC18" s="120"/>
      <c r="AD18" s="125"/>
      <c r="AE18" s="123"/>
      <c r="AF18" s="61"/>
      <c r="AG18" s="61"/>
      <c r="AH18" s="60"/>
      <c r="AI18" s="61"/>
      <c r="AJ18" s="61"/>
      <c r="AK18" s="61"/>
      <c r="AL18" s="61"/>
      <c r="AM18" s="60"/>
      <c r="AN18" s="120"/>
      <c r="AO18" s="125"/>
      <c r="AP18" s="123"/>
      <c r="AQ18" s="61"/>
      <c r="AR18" s="61"/>
      <c r="AS18" s="60"/>
      <c r="AT18" s="61"/>
      <c r="AU18" s="61"/>
      <c r="AV18" s="61"/>
      <c r="AW18" s="61"/>
      <c r="AX18" s="60"/>
      <c r="AY18" s="76"/>
      <c r="AZ18" s="83"/>
      <c r="BB18" s="410"/>
      <c r="BC18" s="66">
        <f t="shared" si="42"/>
        <v>0</v>
      </c>
      <c r="BD18" s="60">
        <f t="shared" si="10"/>
        <v>0</v>
      </c>
      <c r="BE18" s="60" t="e">
        <f t="shared" si="11"/>
        <v>#REF!</v>
      </c>
      <c r="BF18" s="60" t="e">
        <f t="shared" si="12"/>
        <v>#REF!</v>
      </c>
      <c r="BG18" s="60" t="e">
        <f t="shared" si="13"/>
        <v>#REF!</v>
      </c>
      <c r="BH18" s="61" t="e">
        <f t="shared" si="28"/>
        <v>#REF!</v>
      </c>
      <c r="BI18" s="69" t="e">
        <f t="shared" si="29"/>
        <v>#REF!</v>
      </c>
      <c r="BJ18" s="76" t="str">
        <f t="shared" si="30"/>
        <v>○</v>
      </c>
      <c r="BK18" s="83">
        <f t="shared" si="31"/>
        <v>0</v>
      </c>
      <c r="BL18" s="410" t="e">
        <f t="shared" si="14"/>
        <v>#REF!</v>
      </c>
      <c r="BM18" s="66">
        <f t="shared" si="32"/>
        <v>0</v>
      </c>
      <c r="BN18" s="60">
        <f t="shared" si="15"/>
        <v>0</v>
      </c>
      <c r="BO18" s="60" t="e">
        <f t="shared" si="16"/>
        <v>#REF!</v>
      </c>
      <c r="BP18" s="60" t="e">
        <f t="shared" si="17"/>
        <v>#REF!</v>
      </c>
      <c r="BQ18" s="60" t="e">
        <f t="shared" si="18"/>
        <v>#REF!</v>
      </c>
      <c r="BR18" s="61" t="e">
        <f t="shared" si="33"/>
        <v>#REF!</v>
      </c>
      <c r="BS18" s="69" t="e">
        <f t="shared" si="34"/>
        <v>#REF!</v>
      </c>
      <c r="BT18" s="76" t="e">
        <f t="shared" si="35"/>
        <v>#REF!</v>
      </c>
      <c r="BU18" s="83" t="e">
        <f t="shared" si="36"/>
        <v>#REF!</v>
      </c>
      <c r="BV18" s="410" t="e">
        <f t="shared" si="19"/>
        <v>#REF!</v>
      </c>
      <c r="BW18" s="66">
        <f t="shared" si="37"/>
        <v>0</v>
      </c>
      <c r="BX18" s="60">
        <f t="shared" si="20"/>
        <v>0</v>
      </c>
      <c r="BY18" s="60" t="e">
        <f t="shared" si="21"/>
        <v>#REF!</v>
      </c>
      <c r="BZ18" s="60" t="e">
        <f t="shared" si="22"/>
        <v>#REF!</v>
      </c>
      <c r="CA18" s="60" t="e">
        <f t="shared" si="23"/>
        <v>#REF!</v>
      </c>
      <c r="CB18" s="60" t="e">
        <f t="shared" si="38"/>
        <v>#REF!</v>
      </c>
      <c r="CC18" s="67" t="e">
        <f t="shared" si="39"/>
        <v>#REF!</v>
      </c>
      <c r="CD18" s="76" t="e">
        <f t="shared" si="40"/>
        <v>#REF!</v>
      </c>
      <c r="CE18" s="83" t="e">
        <f t="shared" si="41"/>
        <v>#REF!</v>
      </c>
    </row>
    <row r="19" spans="1:83" ht="23.1" customHeight="1" x14ac:dyDescent="0.15">
      <c r="A19" s="681"/>
      <c r="B19" s="64" t="s">
        <v>81</v>
      </c>
      <c r="C19" s="429"/>
      <c r="D19" s="73"/>
      <c r="E19" s="61"/>
      <c r="F19" s="61"/>
      <c r="G19" s="61"/>
      <c r="H19" s="61"/>
      <c r="I19" s="61"/>
      <c r="J19" s="68">
        <f t="shared" si="24"/>
        <v>0</v>
      </c>
      <c r="K19" s="61">
        <f t="shared" si="7"/>
        <v>0</v>
      </c>
      <c r="L19" s="61" t="e">
        <f t="shared" si="8"/>
        <v>#REF!</v>
      </c>
      <c r="M19" s="73" t="e">
        <f t="shared" si="9"/>
        <v>#REF!</v>
      </c>
      <c r="N19" s="73" t="e">
        <f t="shared" si="25"/>
        <v>#REF!</v>
      </c>
      <c r="O19" s="73" t="e">
        <f t="shared" si="26"/>
        <v>#REF!</v>
      </c>
      <c r="P19" s="69" t="e">
        <f t="shared" si="27"/>
        <v>#REF!</v>
      </c>
      <c r="Q19" s="68"/>
      <c r="R19" s="120"/>
      <c r="S19" s="125"/>
      <c r="T19" s="122"/>
      <c r="U19" s="61"/>
      <c r="V19" s="61"/>
      <c r="W19" s="61"/>
      <c r="X19" s="61"/>
      <c r="Y19" s="61"/>
      <c r="Z19" s="61"/>
      <c r="AA19" s="61"/>
      <c r="AB19" s="61"/>
      <c r="AC19" s="120"/>
      <c r="AD19" s="125"/>
      <c r="AE19" s="123"/>
      <c r="AF19" s="61"/>
      <c r="AG19" s="61"/>
      <c r="AH19" s="61"/>
      <c r="AI19" s="61"/>
      <c r="AJ19" s="61"/>
      <c r="AK19" s="61"/>
      <c r="AL19" s="61"/>
      <c r="AM19" s="61"/>
      <c r="AN19" s="120"/>
      <c r="AO19" s="125"/>
      <c r="AP19" s="123"/>
      <c r="AQ19" s="61"/>
      <c r="AR19" s="61"/>
      <c r="AS19" s="61"/>
      <c r="AT19" s="61"/>
      <c r="AU19" s="61"/>
      <c r="AV19" s="61"/>
      <c r="AW19" s="61"/>
      <c r="AX19" s="61"/>
      <c r="AY19" s="76"/>
      <c r="AZ19" s="83"/>
      <c r="BB19" s="409"/>
      <c r="BC19" s="68">
        <f t="shared" si="42"/>
        <v>0</v>
      </c>
      <c r="BD19" s="61">
        <f t="shared" si="10"/>
        <v>0</v>
      </c>
      <c r="BE19" s="61" t="e">
        <f t="shared" si="11"/>
        <v>#REF!</v>
      </c>
      <c r="BF19" s="61" t="e">
        <f t="shared" si="12"/>
        <v>#REF!</v>
      </c>
      <c r="BG19" s="61" t="e">
        <f t="shared" si="13"/>
        <v>#REF!</v>
      </c>
      <c r="BH19" s="61" t="e">
        <f t="shared" si="28"/>
        <v>#REF!</v>
      </c>
      <c r="BI19" s="69" t="e">
        <f t="shared" si="29"/>
        <v>#REF!</v>
      </c>
      <c r="BJ19" s="76" t="str">
        <f t="shared" si="30"/>
        <v>○</v>
      </c>
      <c r="BK19" s="83">
        <f t="shared" si="31"/>
        <v>0</v>
      </c>
      <c r="BL19" s="409" t="e">
        <f t="shared" si="14"/>
        <v>#REF!</v>
      </c>
      <c r="BM19" s="68">
        <f t="shared" si="32"/>
        <v>0</v>
      </c>
      <c r="BN19" s="61">
        <f t="shared" si="15"/>
        <v>0</v>
      </c>
      <c r="BO19" s="61" t="e">
        <f t="shared" si="16"/>
        <v>#REF!</v>
      </c>
      <c r="BP19" s="61" t="e">
        <f t="shared" si="17"/>
        <v>#REF!</v>
      </c>
      <c r="BQ19" s="61" t="e">
        <f t="shared" si="18"/>
        <v>#REF!</v>
      </c>
      <c r="BR19" s="61" t="e">
        <f t="shared" si="33"/>
        <v>#REF!</v>
      </c>
      <c r="BS19" s="69" t="e">
        <f t="shared" si="34"/>
        <v>#REF!</v>
      </c>
      <c r="BT19" s="76" t="e">
        <f t="shared" si="35"/>
        <v>#REF!</v>
      </c>
      <c r="BU19" s="83" t="e">
        <f t="shared" si="36"/>
        <v>#REF!</v>
      </c>
      <c r="BV19" s="409" t="e">
        <f t="shared" si="19"/>
        <v>#REF!</v>
      </c>
      <c r="BW19" s="68">
        <f t="shared" si="37"/>
        <v>0</v>
      </c>
      <c r="BX19" s="61">
        <f t="shared" si="20"/>
        <v>0</v>
      </c>
      <c r="BY19" s="61" t="e">
        <f t="shared" si="21"/>
        <v>#REF!</v>
      </c>
      <c r="BZ19" s="61" t="e">
        <f t="shared" si="22"/>
        <v>#REF!</v>
      </c>
      <c r="CA19" s="61" t="e">
        <f t="shared" si="23"/>
        <v>#REF!</v>
      </c>
      <c r="CB19" s="61" t="e">
        <f t="shared" si="38"/>
        <v>#REF!</v>
      </c>
      <c r="CC19" s="69" t="e">
        <f t="shared" si="39"/>
        <v>#REF!</v>
      </c>
      <c r="CD19" s="76" t="e">
        <f t="shared" si="40"/>
        <v>#REF!</v>
      </c>
      <c r="CE19" s="83" t="e">
        <f t="shared" si="41"/>
        <v>#REF!</v>
      </c>
    </row>
    <row r="20" spans="1:83" ht="23.1" customHeight="1" x14ac:dyDescent="0.15">
      <c r="A20" s="681"/>
      <c r="B20" s="65" t="s">
        <v>82</v>
      </c>
      <c r="C20" s="430"/>
      <c r="D20" s="433"/>
      <c r="E20" s="62"/>
      <c r="F20" s="61"/>
      <c r="G20" s="61"/>
      <c r="H20" s="61"/>
      <c r="I20" s="61"/>
      <c r="J20" s="70">
        <f t="shared" si="24"/>
        <v>0</v>
      </c>
      <c r="K20" s="62">
        <f t="shared" si="7"/>
        <v>0</v>
      </c>
      <c r="L20" s="62" t="e">
        <f t="shared" si="8"/>
        <v>#REF!</v>
      </c>
      <c r="M20" s="74" t="e">
        <f t="shared" si="9"/>
        <v>#REF!</v>
      </c>
      <c r="N20" s="73" t="e">
        <f t="shared" si="25"/>
        <v>#REF!</v>
      </c>
      <c r="O20" s="74" t="e">
        <f t="shared" si="26"/>
        <v>#REF!</v>
      </c>
      <c r="P20" s="71" t="e">
        <f t="shared" si="27"/>
        <v>#REF!</v>
      </c>
      <c r="Q20" s="70"/>
      <c r="R20" s="120"/>
      <c r="S20" s="125"/>
      <c r="T20" s="127"/>
      <c r="U20" s="61"/>
      <c r="V20" s="61"/>
      <c r="W20" s="62"/>
      <c r="X20" s="61"/>
      <c r="Y20" s="61"/>
      <c r="Z20" s="61"/>
      <c r="AA20" s="61"/>
      <c r="AB20" s="62"/>
      <c r="AC20" s="120"/>
      <c r="AD20" s="125"/>
      <c r="AE20" s="123"/>
      <c r="AF20" s="61"/>
      <c r="AG20" s="61"/>
      <c r="AH20" s="62"/>
      <c r="AI20" s="61"/>
      <c r="AJ20" s="61"/>
      <c r="AK20" s="61"/>
      <c r="AL20" s="61"/>
      <c r="AM20" s="62"/>
      <c r="AN20" s="120"/>
      <c r="AO20" s="125"/>
      <c r="AP20" s="123"/>
      <c r="AQ20" s="61"/>
      <c r="AR20" s="61"/>
      <c r="AS20" s="62"/>
      <c r="AT20" s="61"/>
      <c r="AU20" s="61"/>
      <c r="AV20" s="61"/>
      <c r="AW20" s="61"/>
      <c r="AX20" s="62"/>
      <c r="AY20" s="76"/>
      <c r="AZ20" s="83"/>
      <c r="BB20" s="411"/>
      <c r="BC20" s="70">
        <f t="shared" si="42"/>
        <v>0</v>
      </c>
      <c r="BD20" s="62">
        <f t="shared" si="10"/>
        <v>0</v>
      </c>
      <c r="BE20" s="62" t="e">
        <f t="shared" si="11"/>
        <v>#REF!</v>
      </c>
      <c r="BF20" s="62" t="e">
        <f t="shared" si="12"/>
        <v>#REF!</v>
      </c>
      <c r="BG20" s="62" t="e">
        <f t="shared" si="13"/>
        <v>#REF!</v>
      </c>
      <c r="BH20" s="61" t="e">
        <f t="shared" si="28"/>
        <v>#REF!</v>
      </c>
      <c r="BI20" s="69" t="e">
        <f t="shared" si="29"/>
        <v>#REF!</v>
      </c>
      <c r="BJ20" s="76" t="str">
        <f t="shared" si="30"/>
        <v>○</v>
      </c>
      <c r="BK20" s="83">
        <f t="shared" si="31"/>
        <v>0</v>
      </c>
      <c r="BL20" s="411" t="e">
        <f t="shared" si="14"/>
        <v>#REF!</v>
      </c>
      <c r="BM20" s="70">
        <f t="shared" si="32"/>
        <v>0</v>
      </c>
      <c r="BN20" s="62">
        <f t="shared" si="15"/>
        <v>0</v>
      </c>
      <c r="BO20" s="62" t="e">
        <f t="shared" si="16"/>
        <v>#REF!</v>
      </c>
      <c r="BP20" s="62" t="e">
        <f t="shared" si="17"/>
        <v>#REF!</v>
      </c>
      <c r="BQ20" s="62" t="e">
        <f t="shared" si="18"/>
        <v>#REF!</v>
      </c>
      <c r="BR20" s="61" t="e">
        <f t="shared" si="33"/>
        <v>#REF!</v>
      </c>
      <c r="BS20" s="69" t="e">
        <f t="shared" si="34"/>
        <v>#REF!</v>
      </c>
      <c r="BT20" s="76" t="e">
        <f t="shared" si="35"/>
        <v>#REF!</v>
      </c>
      <c r="BU20" s="83" t="e">
        <f t="shared" si="36"/>
        <v>#REF!</v>
      </c>
      <c r="BV20" s="411" t="e">
        <f t="shared" si="19"/>
        <v>#REF!</v>
      </c>
      <c r="BW20" s="70">
        <f t="shared" si="37"/>
        <v>0</v>
      </c>
      <c r="BX20" s="62">
        <f t="shared" si="20"/>
        <v>0</v>
      </c>
      <c r="BY20" s="62" t="e">
        <f t="shared" si="21"/>
        <v>#REF!</v>
      </c>
      <c r="BZ20" s="62" t="e">
        <f t="shared" si="22"/>
        <v>#REF!</v>
      </c>
      <c r="CA20" s="62" t="e">
        <f t="shared" si="23"/>
        <v>#REF!</v>
      </c>
      <c r="CB20" s="62" t="e">
        <f t="shared" si="38"/>
        <v>#REF!</v>
      </c>
      <c r="CC20" s="71" t="e">
        <f t="shared" si="39"/>
        <v>#REF!</v>
      </c>
      <c r="CD20" s="76" t="e">
        <f t="shared" si="40"/>
        <v>#REF!</v>
      </c>
      <c r="CE20" s="83" t="e">
        <f t="shared" si="41"/>
        <v>#REF!</v>
      </c>
    </row>
    <row r="21" spans="1:83" ht="23.1" customHeight="1" x14ac:dyDescent="0.15">
      <c r="A21" s="681" t="s">
        <v>88</v>
      </c>
      <c r="B21" s="63" t="s">
        <v>80</v>
      </c>
      <c r="C21" s="431"/>
      <c r="D21" s="75"/>
      <c r="E21" s="60"/>
      <c r="F21" s="75"/>
      <c r="G21" s="60"/>
      <c r="H21" s="60"/>
      <c r="I21" s="422"/>
      <c r="J21" s="66">
        <f t="shared" si="24"/>
        <v>0</v>
      </c>
      <c r="K21" s="60">
        <f t="shared" si="7"/>
        <v>0</v>
      </c>
      <c r="L21" s="60" t="e">
        <f t="shared" si="8"/>
        <v>#REF!</v>
      </c>
      <c r="M21" s="75" t="e">
        <f t="shared" si="9"/>
        <v>#REF!</v>
      </c>
      <c r="N21" s="75" t="e">
        <f t="shared" si="25"/>
        <v>#REF!</v>
      </c>
      <c r="O21" s="73" t="e">
        <f t="shared" si="26"/>
        <v>#REF!</v>
      </c>
      <c r="P21" s="73" t="e">
        <f t="shared" si="27"/>
        <v>#REF!</v>
      </c>
      <c r="Q21" s="66"/>
      <c r="R21" s="120"/>
      <c r="S21" s="125"/>
      <c r="T21" s="128"/>
      <c r="U21" s="60"/>
      <c r="V21" s="60"/>
      <c r="W21" s="60"/>
      <c r="X21" s="60"/>
      <c r="Y21" s="60"/>
      <c r="Z21" s="60"/>
      <c r="AA21" s="60"/>
      <c r="AB21" s="60"/>
      <c r="AC21" s="120"/>
      <c r="AD21" s="125"/>
      <c r="AE21" s="123"/>
      <c r="AF21" s="60"/>
      <c r="AG21" s="60"/>
      <c r="AH21" s="61"/>
      <c r="AI21" s="60"/>
      <c r="AJ21" s="60"/>
      <c r="AK21" s="60"/>
      <c r="AL21" s="60"/>
      <c r="AM21" s="60"/>
      <c r="AN21" s="120"/>
      <c r="AO21" s="125"/>
      <c r="AP21" s="123"/>
      <c r="AQ21" s="60"/>
      <c r="AR21" s="60"/>
      <c r="AS21" s="60"/>
      <c r="AT21" s="60"/>
      <c r="AU21" s="60"/>
      <c r="AV21" s="60"/>
      <c r="AW21" s="60"/>
      <c r="AX21" s="60"/>
      <c r="AY21" s="76"/>
      <c r="AZ21" s="83"/>
      <c r="BB21" s="410"/>
      <c r="BC21" s="66">
        <f t="shared" si="42"/>
        <v>0</v>
      </c>
      <c r="BD21" s="60">
        <f t="shared" si="10"/>
        <v>0</v>
      </c>
      <c r="BE21" s="60" t="e">
        <f t="shared" si="11"/>
        <v>#REF!</v>
      </c>
      <c r="BF21" s="60" t="e">
        <f t="shared" si="12"/>
        <v>#REF!</v>
      </c>
      <c r="BG21" s="60" t="e">
        <f t="shared" si="13"/>
        <v>#REF!</v>
      </c>
      <c r="BH21" s="60" t="e">
        <f t="shared" si="28"/>
        <v>#REF!</v>
      </c>
      <c r="BI21" s="67" t="e">
        <f t="shared" si="29"/>
        <v>#REF!</v>
      </c>
      <c r="BJ21" s="76" t="str">
        <f t="shared" si="30"/>
        <v>○</v>
      </c>
      <c r="BK21" s="83">
        <f t="shared" si="31"/>
        <v>0</v>
      </c>
      <c r="BL21" s="410" t="e">
        <f t="shared" si="14"/>
        <v>#REF!</v>
      </c>
      <c r="BM21" s="66">
        <f t="shared" si="32"/>
        <v>0</v>
      </c>
      <c r="BN21" s="60">
        <f t="shared" si="15"/>
        <v>0</v>
      </c>
      <c r="BO21" s="60" t="e">
        <f t="shared" si="16"/>
        <v>#REF!</v>
      </c>
      <c r="BP21" s="60" t="e">
        <f t="shared" si="17"/>
        <v>#REF!</v>
      </c>
      <c r="BQ21" s="60" t="e">
        <f t="shared" si="18"/>
        <v>#REF!</v>
      </c>
      <c r="BR21" s="60" t="e">
        <f t="shared" si="33"/>
        <v>#REF!</v>
      </c>
      <c r="BS21" s="67" t="e">
        <f t="shared" si="34"/>
        <v>#REF!</v>
      </c>
      <c r="BT21" s="76" t="e">
        <f t="shared" si="35"/>
        <v>#REF!</v>
      </c>
      <c r="BU21" s="83" t="e">
        <f t="shared" si="36"/>
        <v>#REF!</v>
      </c>
      <c r="BV21" s="410" t="e">
        <f t="shared" si="19"/>
        <v>#REF!</v>
      </c>
      <c r="BW21" s="66">
        <f t="shared" si="37"/>
        <v>0</v>
      </c>
      <c r="BX21" s="60">
        <f t="shared" si="20"/>
        <v>0</v>
      </c>
      <c r="BY21" s="60" t="e">
        <f t="shared" si="21"/>
        <v>#REF!</v>
      </c>
      <c r="BZ21" s="60" t="e">
        <f t="shared" si="22"/>
        <v>#REF!</v>
      </c>
      <c r="CA21" s="60" t="e">
        <f t="shared" si="23"/>
        <v>#REF!</v>
      </c>
      <c r="CB21" s="61" t="e">
        <f t="shared" si="38"/>
        <v>#REF!</v>
      </c>
      <c r="CC21" s="69" t="e">
        <f t="shared" si="39"/>
        <v>#REF!</v>
      </c>
      <c r="CD21" s="76" t="e">
        <f t="shared" si="40"/>
        <v>#REF!</v>
      </c>
      <c r="CE21" s="83" t="e">
        <f t="shared" si="41"/>
        <v>#REF!</v>
      </c>
    </row>
    <row r="22" spans="1:83" ht="23.1" customHeight="1" x14ac:dyDescent="0.15">
      <c r="A22" s="681"/>
      <c r="B22" s="64" t="s">
        <v>81</v>
      </c>
      <c r="C22" s="429"/>
      <c r="D22" s="73"/>
      <c r="E22" s="61"/>
      <c r="F22" s="73"/>
      <c r="G22" s="61"/>
      <c r="H22" s="61"/>
      <c r="I22" s="420"/>
      <c r="J22" s="68">
        <f t="shared" si="24"/>
        <v>0</v>
      </c>
      <c r="K22" s="61">
        <f t="shared" si="7"/>
        <v>0</v>
      </c>
      <c r="L22" s="61" t="e">
        <f t="shared" si="8"/>
        <v>#REF!</v>
      </c>
      <c r="M22" s="73" t="e">
        <f t="shared" si="9"/>
        <v>#REF!</v>
      </c>
      <c r="N22" s="73" t="e">
        <f t="shared" si="25"/>
        <v>#REF!</v>
      </c>
      <c r="O22" s="73" t="e">
        <f t="shared" si="26"/>
        <v>#REF!</v>
      </c>
      <c r="P22" s="73" t="e">
        <f t="shared" si="27"/>
        <v>#REF!</v>
      </c>
      <c r="Q22" s="68"/>
      <c r="R22" s="120"/>
      <c r="S22" s="125"/>
      <c r="T22" s="122"/>
      <c r="U22" s="61"/>
      <c r="V22" s="61"/>
      <c r="W22" s="61"/>
      <c r="X22" s="61"/>
      <c r="Y22" s="61"/>
      <c r="Z22" s="61"/>
      <c r="AA22" s="61"/>
      <c r="AB22" s="61"/>
      <c r="AC22" s="120"/>
      <c r="AD22" s="125"/>
      <c r="AE22" s="123"/>
      <c r="AF22" s="61"/>
      <c r="AG22" s="61"/>
      <c r="AH22" s="61"/>
      <c r="AI22" s="61"/>
      <c r="AJ22" s="61"/>
      <c r="AK22" s="61"/>
      <c r="AL22" s="61"/>
      <c r="AM22" s="61"/>
      <c r="AN22" s="120"/>
      <c r="AO22" s="125"/>
      <c r="AP22" s="123"/>
      <c r="AQ22" s="61"/>
      <c r="AR22" s="61"/>
      <c r="AS22" s="61"/>
      <c r="AT22" s="61"/>
      <c r="AU22" s="61"/>
      <c r="AV22" s="61"/>
      <c r="AW22" s="61"/>
      <c r="AX22" s="61"/>
      <c r="AY22" s="76"/>
      <c r="AZ22" s="83"/>
      <c r="BB22" s="409"/>
      <c r="BC22" s="68">
        <f t="shared" si="42"/>
        <v>0</v>
      </c>
      <c r="BD22" s="61">
        <f t="shared" si="10"/>
        <v>0</v>
      </c>
      <c r="BE22" s="61" t="e">
        <f t="shared" si="11"/>
        <v>#REF!</v>
      </c>
      <c r="BF22" s="61" t="e">
        <f t="shared" si="12"/>
        <v>#REF!</v>
      </c>
      <c r="BG22" s="61" t="e">
        <f t="shared" si="13"/>
        <v>#REF!</v>
      </c>
      <c r="BH22" s="61" t="e">
        <f t="shared" si="28"/>
        <v>#REF!</v>
      </c>
      <c r="BI22" s="69" t="e">
        <f t="shared" si="29"/>
        <v>#REF!</v>
      </c>
      <c r="BJ22" s="76" t="str">
        <f t="shared" si="30"/>
        <v>○</v>
      </c>
      <c r="BK22" s="83">
        <f t="shared" si="31"/>
        <v>0</v>
      </c>
      <c r="BL22" s="409" t="e">
        <f t="shared" si="14"/>
        <v>#REF!</v>
      </c>
      <c r="BM22" s="68">
        <f t="shared" si="32"/>
        <v>0</v>
      </c>
      <c r="BN22" s="61">
        <f t="shared" si="15"/>
        <v>0</v>
      </c>
      <c r="BO22" s="61" t="e">
        <f t="shared" si="16"/>
        <v>#REF!</v>
      </c>
      <c r="BP22" s="61" t="e">
        <f t="shared" si="17"/>
        <v>#REF!</v>
      </c>
      <c r="BQ22" s="61" t="e">
        <f t="shared" si="18"/>
        <v>#REF!</v>
      </c>
      <c r="BR22" s="61" t="e">
        <f t="shared" si="33"/>
        <v>#REF!</v>
      </c>
      <c r="BS22" s="69" t="e">
        <f t="shared" si="34"/>
        <v>#REF!</v>
      </c>
      <c r="BT22" s="76" t="e">
        <f t="shared" si="35"/>
        <v>#REF!</v>
      </c>
      <c r="BU22" s="83" t="e">
        <f t="shared" si="36"/>
        <v>#REF!</v>
      </c>
      <c r="BV22" s="409" t="e">
        <f t="shared" si="19"/>
        <v>#REF!</v>
      </c>
      <c r="BW22" s="68">
        <f t="shared" si="37"/>
        <v>0</v>
      </c>
      <c r="BX22" s="61">
        <f t="shared" si="20"/>
        <v>0</v>
      </c>
      <c r="BY22" s="61" t="e">
        <f t="shared" si="21"/>
        <v>#REF!</v>
      </c>
      <c r="BZ22" s="61" t="e">
        <f t="shared" si="22"/>
        <v>#REF!</v>
      </c>
      <c r="CA22" s="61" t="e">
        <f t="shared" si="23"/>
        <v>#REF!</v>
      </c>
      <c r="CB22" s="61" t="e">
        <f t="shared" si="38"/>
        <v>#REF!</v>
      </c>
      <c r="CC22" s="69" t="e">
        <f t="shared" si="39"/>
        <v>#REF!</v>
      </c>
      <c r="CD22" s="76" t="e">
        <f t="shared" si="40"/>
        <v>#REF!</v>
      </c>
      <c r="CE22" s="83" t="e">
        <f t="shared" si="41"/>
        <v>#REF!</v>
      </c>
    </row>
    <row r="23" spans="1:83" ht="23.1" customHeight="1" x14ac:dyDescent="0.15">
      <c r="A23" s="681"/>
      <c r="B23" s="65" t="s">
        <v>82</v>
      </c>
      <c r="C23" s="430"/>
      <c r="D23" s="433"/>
      <c r="E23" s="62"/>
      <c r="F23" s="433"/>
      <c r="G23" s="62"/>
      <c r="H23" s="62"/>
      <c r="I23" s="421"/>
      <c r="J23" s="70">
        <f t="shared" si="24"/>
        <v>0</v>
      </c>
      <c r="K23" s="62">
        <f t="shared" si="7"/>
        <v>0</v>
      </c>
      <c r="L23" s="62" t="e">
        <f t="shared" si="8"/>
        <v>#REF!</v>
      </c>
      <c r="M23" s="74" t="e">
        <f t="shared" si="9"/>
        <v>#REF!</v>
      </c>
      <c r="N23" s="74" t="e">
        <f t="shared" si="25"/>
        <v>#REF!</v>
      </c>
      <c r="O23" s="73" t="e">
        <f t="shared" si="26"/>
        <v>#REF!</v>
      </c>
      <c r="P23" s="73" t="e">
        <f t="shared" si="27"/>
        <v>#REF!</v>
      </c>
      <c r="Q23" s="70"/>
      <c r="R23" s="120"/>
      <c r="S23" s="125"/>
      <c r="T23" s="122"/>
      <c r="U23" s="62"/>
      <c r="V23" s="62"/>
      <c r="W23" s="62"/>
      <c r="X23" s="62"/>
      <c r="Y23" s="62"/>
      <c r="Z23" s="62"/>
      <c r="AA23" s="62"/>
      <c r="AB23" s="62"/>
      <c r="AC23" s="120"/>
      <c r="AD23" s="125"/>
      <c r="AE23" s="123"/>
      <c r="AF23" s="62"/>
      <c r="AG23" s="62"/>
      <c r="AH23" s="61"/>
      <c r="AI23" s="62"/>
      <c r="AJ23" s="62"/>
      <c r="AK23" s="62"/>
      <c r="AL23" s="62"/>
      <c r="AM23" s="62"/>
      <c r="AN23" s="120"/>
      <c r="AO23" s="125"/>
      <c r="AP23" s="123"/>
      <c r="AQ23" s="62"/>
      <c r="AR23" s="62"/>
      <c r="AS23" s="62"/>
      <c r="AT23" s="62"/>
      <c r="AU23" s="62"/>
      <c r="AV23" s="62"/>
      <c r="AW23" s="62"/>
      <c r="AX23" s="62"/>
      <c r="AY23" s="76"/>
      <c r="AZ23" s="83"/>
      <c r="BB23" s="411"/>
      <c r="BC23" s="70">
        <f t="shared" si="42"/>
        <v>0</v>
      </c>
      <c r="BD23" s="62">
        <f t="shared" si="10"/>
        <v>0</v>
      </c>
      <c r="BE23" s="62" t="e">
        <f t="shared" si="11"/>
        <v>#REF!</v>
      </c>
      <c r="BF23" s="62" t="e">
        <f t="shared" si="12"/>
        <v>#REF!</v>
      </c>
      <c r="BG23" s="62" t="e">
        <f t="shared" si="13"/>
        <v>#REF!</v>
      </c>
      <c r="BH23" s="62" t="e">
        <f t="shared" si="28"/>
        <v>#REF!</v>
      </c>
      <c r="BI23" s="71" t="e">
        <f t="shared" si="29"/>
        <v>#REF!</v>
      </c>
      <c r="BJ23" s="76" t="str">
        <f t="shared" si="30"/>
        <v>○</v>
      </c>
      <c r="BK23" s="83">
        <f t="shared" si="31"/>
        <v>0</v>
      </c>
      <c r="BL23" s="411" t="e">
        <f t="shared" si="14"/>
        <v>#REF!</v>
      </c>
      <c r="BM23" s="70">
        <f t="shared" si="32"/>
        <v>0</v>
      </c>
      <c r="BN23" s="62">
        <f t="shared" si="15"/>
        <v>0</v>
      </c>
      <c r="BO23" s="62" t="e">
        <f t="shared" si="16"/>
        <v>#REF!</v>
      </c>
      <c r="BP23" s="62" t="e">
        <f t="shared" si="17"/>
        <v>#REF!</v>
      </c>
      <c r="BQ23" s="62" t="e">
        <f t="shared" si="18"/>
        <v>#REF!</v>
      </c>
      <c r="BR23" s="62" t="e">
        <f t="shared" si="33"/>
        <v>#REF!</v>
      </c>
      <c r="BS23" s="71" t="e">
        <f t="shared" si="34"/>
        <v>#REF!</v>
      </c>
      <c r="BT23" s="76" t="e">
        <f t="shared" si="35"/>
        <v>#REF!</v>
      </c>
      <c r="BU23" s="83" t="e">
        <f t="shared" si="36"/>
        <v>#REF!</v>
      </c>
      <c r="BV23" s="411" t="e">
        <f t="shared" si="19"/>
        <v>#REF!</v>
      </c>
      <c r="BW23" s="70">
        <f t="shared" si="37"/>
        <v>0</v>
      </c>
      <c r="BX23" s="62">
        <f t="shared" si="20"/>
        <v>0</v>
      </c>
      <c r="BY23" s="62" t="e">
        <f t="shared" si="21"/>
        <v>#REF!</v>
      </c>
      <c r="BZ23" s="62" t="e">
        <f t="shared" si="22"/>
        <v>#REF!</v>
      </c>
      <c r="CA23" s="62" t="e">
        <f t="shared" si="23"/>
        <v>#REF!</v>
      </c>
      <c r="CB23" s="61" t="e">
        <f t="shared" si="38"/>
        <v>#REF!</v>
      </c>
      <c r="CC23" s="69" t="e">
        <f t="shared" si="39"/>
        <v>#REF!</v>
      </c>
      <c r="CD23" s="76" t="e">
        <f t="shared" si="40"/>
        <v>#REF!</v>
      </c>
      <c r="CE23" s="83" t="e">
        <f t="shared" si="41"/>
        <v>#REF!</v>
      </c>
    </row>
    <row r="24" spans="1:83" ht="23.1" customHeight="1" x14ac:dyDescent="0.15">
      <c r="A24" s="681" t="s">
        <v>89</v>
      </c>
      <c r="B24" s="63" t="s">
        <v>80</v>
      </c>
      <c r="C24" s="431"/>
      <c r="D24" s="75"/>
      <c r="E24" s="60"/>
      <c r="F24" s="75"/>
      <c r="G24" s="60"/>
      <c r="H24" s="60"/>
      <c r="I24" s="422"/>
      <c r="J24" s="66">
        <f t="shared" si="24"/>
        <v>0</v>
      </c>
      <c r="K24" s="60">
        <f t="shared" si="7"/>
        <v>0</v>
      </c>
      <c r="L24" s="60" t="e">
        <f t="shared" si="8"/>
        <v>#REF!</v>
      </c>
      <c r="M24" s="75" t="e">
        <f t="shared" si="9"/>
        <v>#REF!</v>
      </c>
      <c r="N24" s="73" t="e">
        <f t="shared" si="25"/>
        <v>#REF!</v>
      </c>
      <c r="O24" s="75" t="e">
        <f t="shared" si="26"/>
        <v>#REF!</v>
      </c>
      <c r="P24" s="67" t="e">
        <f t="shared" si="27"/>
        <v>#REF!</v>
      </c>
      <c r="Q24" s="66"/>
      <c r="R24" s="120"/>
      <c r="S24" s="125"/>
      <c r="T24" s="127"/>
      <c r="U24" s="61"/>
      <c r="V24" s="61"/>
      <c r="W24" s="60"/>
      <c r="X24" s="61"/>
      <c r="Y24" s="61"/>
      <c r="Z24" s="61"/>
      <c r="AA24" s="61"/>
      <c r="AB24" s="60"/>
      <c r="AC24" s="120"/>
      <c r="AD24" s="125"/>
      <c r="AE24" s="123"/>
      <c r="AF24" s="61"/>
      <c r="AG24" s="61"/>
      <c r="AH24" s="60"/>
      <c r="AI24" s="61"/>
      <c r="AJ24" s="61"/>
      <c r="AK24" s="61"/>
      <c r="AL24" s="61"/>
      <c r="AM24" s="60"/>
      <c r="AN24" s="120"/>
      <c r="AO24" s="125"/>
      <c r="AP24" s="123"/>
      <c r="AQ24" s="61"/>
      <c r="AR24" s="61"/>
      <c r="AS24" s="60"/>
      <c r="AT24" s="61"/>
      <c r="AU24" s="61"/>
      <c r="AV24" s="61"/>
      <c r="AW24" s="61"/>
      <c r="AX24" s="60"/>
      <c r="AY24" s="76"/>
      <c r="AZ24" s="83"/>
      <c r="BB24" s="410"/>
      <c r="BC24" s="66">
        <f t="shared" si="42"/>
        <v>0</v>
      </c>
      <c r="BD24" s="60">
        <f t="shared" si="10"/>
        <v>0</v>
      </c>
      <c r="BE24" s="60" t="e">
        <f t="shared" si="11"/>
        <v>#REF!</v>
      </c>
      <c r="BF24" s="60" t="e">
        <f t="shared" si="12"/>
        <v>#REF!</v>
      </c>
      <c r="BG24" s="60" t="e">
        <f t="shared" si="13"/>
        <v>#REF!</v>
      </c>
      <c r="BH24" s="61" t="e">
        <f t="shared" si="28"/>
        <v>#REF!</v>
      </c>
      <c r="BI24" s="69" t="e">
        <f t="shared" si="29"/>
        <v>#REF!</v>
      </c>
      <c r="BJ24" s="76" t="str">
        <f t="shared" si="30"/>
        <v>○</v>
      </c>
      <c r="BK24" s="83">
        <f t="shared" si="31"/>
        <v>0</v>
      </c>
      <c r="BL24" s="410" t="e">
        <f t="shared" si="14"/>
        <v>#REF!</v>
      </c>
      <c r="BM24" s="66">
        <f t="shared" si="32"/>
        <v>0</v>
      </c>
      <c r="BN24" s="60">
        <f t="shared" si="15"/>
        <v>0</v>
      </c>
      <c r="BO24" s="60" t="e">
        <f t="shared" si="16"/>
        <v>#REF!</v>
      </c>
      <c r="BP24" s="60" t="e">
        <f t="shared" si="17"/>
        <v>#REF!</v>
      </c>
      <c r="BQ24" s="60" t="e">
        <f t="shared" si="18"/>
        <v>#REF!</v>
      </c>
      <c r="BR24" s="61" t="e">
        <f t="shared" si="33"/>
        <v>#REF!</v>
      </c>
      <c r="BS24" s="69" t="e">
        <f t="shared" si="34"/>
        <v>#REF!</v>
      </c>
      <c r="BT24" s="76" t="e">
        <f t="shared" si="35"/>
        <v>#REF!</v>
      </c>
      <c r="BU24" s="83" t="e">
        <f t="shared" si="36"/>
        <v>#REF!</v>
      </c>
      <c r="BV24" s="410" t="e">
        <f t="shared" si="19"/>
        <v>#REF!</v>
      </c>
      <c r="BW24" s="66">
        <f t="shared" si="37"/>
        <v>0</v>
      </c>
      <c r="BX24" s="60">
        <f t="shared" si="20"/>
        <v>0</v>
      </c>
      <c r="BY24" s="60" t="e">
        <f t="shared" si="21"/>
        <v>#REF!</v>
      </c>
      <c r="BZ24" s="60" t="e">
        <f t="shared" si="22"/>
        <v>#REF!</v>
      </c>
      <c r="CA24" s="60" t="e">
        <f t="shared" si="23"/>
        <v>#REF!</v>
      </c>
      <c r="CB24" s="60" t="e">
        <f t="shared" si="38"/>
        <v>#REF!</v>
      </c>
      <c r="CC24" s="67" t="e">
        <f t="shared" si="39"/>
        <v>#REF!</v>
      </c>
      <c r="CD24" s="76" t="e">
        <f t="shared" si="40"/>
        <v>#REF!</v>
      </c>
      <c r="CE24" s="83" t="e">
        <f t="shared" si="41"/>
        <v>#REF!</v>
      </c>
    </row>
    <row r="25" spans="1:83" ht="23.1" customHeight="1" x14ac:dyDescent="0.15">
      <c r="A25" s="681"/>
      <c r="B25" s="64" t="s">
        <v>81</v>
      </c>
      <c r="C25" s="429"/>
      <c r="D25" s="73"/>
      <c r="E25" s="61"/>
      <c r="F25" s="73"/>
      <c r="G25" s="61"/>
      <c r="H25" s="61"/>
      <c r="I25" s="420"/>
      <c r="J25" s="68">
        <f t="shared" si="24"/>
        <v>0</v>
      </c>
      <c r="K25" s="61">
        <f t="shared" si="7"/>
        <v>0</v>
      </c>
      <c r="L25" s="61" t="e">
        <f t="shared" si="8"/>
        <v>#REF!</v>
      </c>
      <c r="M25" s="73" t="e">
        <f t="shared" si="9"/>
        <v>#REF!</v>
      </c>
      <c r="N25" s="73" t="e">
        <f t="shared" si="25"/>
        <v>#REF!</v>
      </c>
      <c r="O25" s="73" t="e">
        <f t="shared" si="26"/>
        <v>#REF!</v>
      </c>
      <c r="P25" s="69" t="e">
        <f t="shared" si="27"/>
        <v>#REF!</v>
      </c>
      <c r="Q25" s="68"/>
      <c r="R25" s="120"/>
      <c r="S25" s="125"/>
      <c r="T25" s="128"/>
      <c r="U25" s="61"/>
      <c r="V25" s="61"/>
      <c r="W25" s="61"/>
      <c r="X25" s="61"/>
      <c r="Y25" s="61"/>
      <c r="Z25" s="61"/>
      <c r="AA25" s="61"/>
      <c r="AB25" s="61"/>
      <c r="AC25" s="120"/>
      <c r="AD25" s="125"/>
      <c r="AE25" s="123"/>
      <c r="AF25" s="61"/>
      <c r="AG25" s="61"/>
      <c r="AH25" s="61"/>
      <c r="AI25" s="61"/>
      <c r="AJ25" s="61"/>
      <c r="AK25" s="61"/>
      <c r="AL25" s="61"/>
      <c r="AM25" s="61"/>
      <c r="AN25" s="120"/>
      <c r="AO25" s="125"/>
      <c r="AP25" s="123"/>
      <c r="AQ25" s="61"/>
      <c r="AR25" s="61"/>
      <c r="AS25" s="61"/>
      <c r="AT25" s="61"/>
      <c r="AU25" s="61"/>
      <c r="AV25" s="61"/>
      <c r="AW25" s="61"/>
      <c r="AX25" s="61"/>
      <c r="AY25" s="76"/>
      <c r="AZ25" s="83"/>
      <c r="BB25" s="409"/>
      <c r="BC25" s="68">
        <f t="shared" si="42"/>
        <v>0</v>
      </c>
      <c r="BD25" s="61">
        <f t="shared" si="10"/>
        <v>0</v>
      </c>
      <c r="BE25" s="61" t="e">
        <f t="shared" si="11"/>
        <v>#REF!</v>
      </c>
      <c r="BF25" s="61" t="e">
        <f t="shared" si="12"/>
        <v>#REF!</v>
      </c>
      <c r="BG25" s="61" t="e">
        <f t="shared" si="13"/>
        <v>#REF!</v>
      </c>
      <c r="BH25" s="61" t="e">
        <f t="shared" si="28"/>
        <v>#REF!</v>
      </c>
      <c r="BI25" s="69" t="e">
        <f t="shared" si="29"/>
        <v>#REF!</v>
      </c>
      <c r="BJ25" s="76" t="str">
        <f t="shared" si="30"/>
        <v>○</v>
      </c>
      <c r="BK25" s="83">
        <f t="shared" si="31"/>
        <v>0</v>
      </c>
      <c r="BL25" s="409" t="e">
        <f t="shared" si="14"/>
        <v>#REF!</v>
      </c>
      <c r="BM25" s="68">
        <f t="shared" si="32"/>
        <v>0</v>
      </c>
      <c r="BN25" s="61">
        <f t="shared" si="15"/>
        <v>0</v>
      </c>
      <c r="BO25" s="61" t="e">
        <f t="shared" si="16"/>
        <v>#REF!</v>
      </c>
      <c r="BP25" s="61" t="e">
        <f t="shared" si="17"/>
        <v>#REF!</v>
      </c>
      <c r="BQ25" s="61" t="e">
        <f t="shared" si="18"/>
        <v>#REF!</v>
      </c>
      <c r="BR25" s="61" t="e">
        <f t="shared" si="33"/>
        <v>#REF!</v>
      </c>
      <c r="BS25" s="69" t="e">
        <f t="shared" si="34"/>
        <v>#REF!</v>
      </c>
      <c r="BT25" s="76" t="e">
        <f t="shared" si="35"/>
        <v>#REF!</v>
      </c>
      <c r="BU25" s="83" t="e">
        <f t="shared" si="36"/>
        <v>#REF!</v>
      </c>
      <c r="BV25" s="409" t="e">
        <f t="shared" si="19"/>
        <v>#REF!</v>
      </c>
      <c r="BW25" s="68">
        <f t="shared" si="37"/>
        <v>0</v>
      </c>
      <c r="BX25" s="61">
        <f t="shared" si="20"/>
        <v>0</v>
      </c>
      <c r="BY25" s="61" t="e">
        <f t="shared" si="21"/>
        <v>#REF!</v>
      </c>
      <c r="BZ25" s="61" t="e">
        <f t="shared" si="22"/>
        <v>#REF!</v>
      </c>
      <c r="CA25" s="61" t="e">
        <f t="shared" si="23"/>
        <v>#REF!</v>
      </c>
      <c r="CB25" s="61" t="e">
        <f t="shared" si="38"/>
        <v>#REF!</v>
      </c>
      <c r="CC25" s="69" t="e">
        <f t="shared" si="39"/>
        <v>#REF!</v>
      </c>
      <c r="CD25" s="76" t="e">
        <f t="shared" si="40"/>
        <v>#REF!</v>
      </c>
      <c r="CE25" s="83" t="e">
        <f t="shared" si="41"/>
        <v>#REF!</v>
      </c>
    </row>
    <row r="26" spans="1:83" ht="23.1" customHeight="1" x14ac:dyDescent="0.15">
      <c r="A26" s="681"/>
      <c r="B26" s="65" t="s">
        <v>82</v>
      </c>
      <c r="C26" s="430"/>
      <c r="D26" s="433"/>
      <c r="E26" s="62"/>
      <c r="F26" s="433"/>
      <c r="G26" s="62"/>
      <c r="H26" s="62"/>
      <c r="I26" s="421"/>
      <c r="J26" s="70">
        <f t="shared" si="24"/>
        <v>0</v>
      </c>
      <c r="K26" s="62">
        <f t="shared" si="7"/>
        <v>0</v>
      </c>
      <c r="L26" s="62" t="e">
        <f t="shared" si="8"/>
        <v>#REF!</v>
      </c>
      <c r="M26" s="74" t="e">
        <f t="shared" si="9"/>
        <v>#REF!</v>
      </c>
      <c r="N26" s="73" t="e">
        <f t="shared" si="25"/>
        <v>#REF!</v>
      </c>
      <c r="O26" s="74" t="e">
        <f t="shared" si="26"/>
        <v>#REF!</v>
      </c>
      <c r="P26" s="71" t="e">
        <f t="shared" si="27"/>
        <v>#REF!</v>
      </c>
      <c r="Q26" s="70"/>
      <c r="R26" s="120"/>
      <c r="S26" s="125"/>
      <c r="T26" s="122"/>
      <c r="U26" s="61"/>
      <c r="V26" s="61"/>
      <c r="W26" s="62"/>
      <c r="X26" s="61"/>
      <c r="Y26" s="61"/>
      <c r="Z26" s="61"/>
      <c r="AA26" s="61"/>
      <c r="AB26" s="62"/>
      <c r="AC26" s="120"/>
      <c r="AD26" s="125"/>
      <c r="AE26" s="123"/>
      <c r="AF26" s="61"/>
      <c r="AG26" s="61"/>
      <c r="AH26" s="62"/>
      <c r="AI26" s="61"/>
      <c r="AJ26" s="61"/>
      <c r="AK26" s="61"/>
      <c r="AL26" s="61"/>
      <c r="AM26" s="62"/>
      <c r="AN26" s="120"/>
      <c r="AO26" s="125"/>
      <c r="AP26" s="123"/>
      <c r="AQ26" s="61"/>
      <c r="AR26" s="61"/>
      <c r="AS26" s="62"/>
      <c r="AT26" s="61"/>
      <c r="AU26" s="61"/>
      <c r="AV26" s="61"/>
      <c r="AW26" s="61"/>
      <c r="AX26" s="62"/>
      <c r="AY26" s="76"/>
      <c r="AZ26" s="83"/>
      <c r="BB26" s="411"/>
      <c r="BC26" s="70">
        <f t="shared" si="42"/>
        <v>0</v>
      </c>
      <c r="BD26" s="62">
        <f t="shared" si="10"/>
        <v>0</v>
      </c>
      <c r="BE26" s="62" t="e">
        <f t="shared" si="11"/>
        <v>#REF!</v>
      </c>
      <c r="BF26" s="62" t="e">
        <f t="shared" si="12"/>
        <v>#REF!</v>
      </c>
      <c r="BG26" s="62" t="e">
        <f t="shared" si="13"/>
        <v>#REF!</v>
      </c>
      <c r="BH26" s="61" t="e">
        <f t="shared" si="28"/>
        <v>#REF!</v>
      </c>
      <c r="BI26" s="69" t="e">
        <f t="shared" si="29"/>
        <v>#REF!</v>
      </c>
      <c r="BJ26" s="76" t="str">
        <f t="shared" si="30"/>
        <v>○</v>
      </c>
      <c r="BK26" s="83">
        <f t="shared" si="31"/>
        <v>0</v>
      </c>
      <c r="BL26" s="411" t="e">
        <f t="shared" si="14"/>
        <v>#REF!</v>
      </c>
      <c r="BM26" s="70">
        <f t="shared" si="32"/>
        <v>0</v>
      </c>
      <c r="BN26" s="62">
        <f t="shared" si="15"/>
        <v>0</v>
      </c>
      <c r="BO26" s="62" t="e">
        <f t="shared" si="16"/>
        <v>#REF!</v>
      </c>
      <c r="BP26" s="62" t="e">
        <f t="shared" si="17"/>
        <v>#REF!</v>
      </c>
      <c r="BQ26" s="62" t="e">
        <f t="shared" si="18"/>
        <v>#REF!</v>
      </c>
      <c r="BR26" s="61" t="e">
        <f t="shared" si="33"/>
        <v>#REF!</v>
      </c>
      <c r="BS26" s="69" t="e">
        <f t="shared" si="34"/>
        <v>#REF!</v>
      </c>
      <c r="BT26" s="76" t="e">
        <f t="shared" si="35"/>
        <v>#REF!</v>
      </c>
      <c r="BU26" s="83" t="e">
        <f t="shared" si="36"/>
        <v>#REF!</v>
      </c>
      <c r="BV26" s="411" t="e">
        <f t="shared" si="19"/>
        <v>#REF!</v>
      </c>
      <c r="BW26" s="70">
        <f t="shared" si="37"/>
        <v>0</v>
      </c>
      <c r="BX26" s="62">
        <f t="shared" si="20"/>
        <v>0</v>
      </c>
      <c r="BY26" s="62" t="e">
        <f t="shared" si="21"/>
        <v>#REF!</v>
      </c>
      <c r="BZ26" s="62" t="e">
        <f t="shared" si="22"/>
        <v>#REF!</v>
      </c>
      <c r="CA26" s="62" t="e">
        <f t="shared" si="23"/>
        <v>#REF!</v>
      </c>
      <c r="CB26" s="62" t="e">
        <f t="shared" si="38"/>
        <v>#REF!</v>
      </c>
      <c r="CC26" s="71" t="e">
        <f t="shared" si="39"/>
        <v>#REF!</v>
      </c>
      <c r="CD26" s="76" t="e">
        <f t="shared" si="40"/>
        <v>#REF!</v>
      </c>
      <c r="CE26" s="83" t="e">
        <f t="shared" si="41"/>
        <v>#REF!</v>
      </c>
    </row>
    <row r="27" spans="1:83" ht="23.1" customHeight="1" x14ac:dyDescent="0.15">
      <c r="A27" s="681" t="s">
        <v>90</v>
      </c>
      <c r="B27" s="63" t="s">
        <v>80</v>
      </c>
      <c r="C27" s="431"/>
      <c r="D27" s="75"/>
      <c r="E27" s="60"/>
      <c r="F27" s="75"/>
      <c r="G27" s="60"/>
      <c r="H27" s="60"/>
      <c r="I27" s="422"/>
      <c r="J27" s="66">
        <f t="shared" si="24"/>
        <v>0</v>
      </c>
      <c r="K27" s="60">
        <f t="shared" si="7"/>
        <v>0</v>
      </c>
      <c r="L27" s="60" t="e">
        <f t="shared" si="8"/>
        <v>#REF!</v>
      </c>
      <c r="M27" s="75" t="e">
        <f t="shared" si="9"/>
        <v>#REF!</v>
      </c>
      <c r="N27" s="75" t="e">
        <f t="shared" si="25"/>
        <v>#REF!</v>
      </c>
      <c r="O27" s="73" t="e">
        <f t="shared" si="26"/>
        <v>#REF!</v>
      </c>
      <c r="P27" s="73" t="e">
        <f t="shared" si="27"/>
        <v>#REF!</v>
      </c>
      <c r="Q27" s="66"/>
      <c r="R27" s="120"/>
      <c r="S27" s="125"/>
      <c r="T27" s="122"/>
      <c r="U27" s="60"/>
      <c r="V27" s="60"/>
      <c r="W27" s="60"/>
      <c r="X27" s="60"/>
      <c r="Y27" s="60"/>
      <c r="Z27" s="60"/>
      <c r="AA27" s="60"/>
      <c r="AB27" s="60"/>
      <c r="AC27" s="120"/>
      <c r="AD27" s="125"/>
      <c r="AE27" s="123"/>
      <c r="AF27" s="60"/>
      <c r="AG27" s="60"/>
      <c r="AH27" s="61"/>
      <c r="AI27" s="60"/>
      <c r="AJ27" s="60"/>
      <c r="AK27" s="60"/>
      <c r="AL27" s="60"/>
      <c r="AM27" s="60"/>
      <c r="AN27" s="120"/>
      <c r="AO27" s="125"/>
      <c r="AP27" s="123"/>
      <c r="AQ27" s="60"/>
      <c r="AR27" s="60"/>
      <c r="AS27" s="60"/>
      <c r="AT27" s="60"/>
      <c r="AU27" s="60"/>
      <c r="AV27" s="60"/>
      <c r="AW27" s="60"/>
      <c r="AX27" s="60"/>
      <c r="AY27" s="76"/>
      <c r="AZ27" s="83"/>
      <c r="BB27" s="410"/>
      <c r="BC27" s="66">
        <f t="shared" si="42"/>
        <v>0</v>
      </c>
      <c r="BD27" s="60">
        <f t="shared" si="10"/>
        <v>0</v>
      </c>
      <c r="BE27" s="60" t="e">
        <f t="shared" si="11"/>
        <v>#REF!</v>
      </c>
      <c r="BF27" s="60" t="e">
        <f t="shared" si="12"/>
        <v>#REF!</v>
      </c>
      <c r="BG27" s="60" t="e">
        <f t="shared" si="13"/>
        <v>#REF!</v>
      </c>
      <c r="BH27" s="60" t="e">
        <f t="shared" si="28"/>
        <v>#REF!</v>
      </c>
      <c r="BI27" s="67" t="e">
        <f t="shared" si="29"/>
        <v>#REF!</v>
      </c>
      <c r="BJ27" s="76" t="str">
        <f t="shared" si="30"/>
        <v>○</v>
      </c>
      <c r="BK27" s="83">
        <f t="shared" si="31"/>
        <v>0</v>
      </c>
      <c r="BL27" s="410" t="e">
        <f t="shared" si="14"/>
        <v>#REF!</v>
      </c>
      <c r="BM27" s="66">
        <f t="shared" si="32"/>
        <v>0</v>
      </c>
      <c r="BN27" s="60">
        <f t="shared" si="15"/>
        <v>0</v>
      </c>
      <c r="BO27" s="60" t="e">
        <f t="shared" si="16"/>
        <v>#REF!</v>
      </c>
      <c r="BP27" s="60" t="e">
        <f t="shared" si="17"/>
        <v>#REF!</v>
      </c>
      <c r="BQ27" s="60" t="e">
        <f t="shared" si="18"/>
        <v>#REF!</v>
      </c>
      <c r="BR27" s="60" t="e">
        <f t="shared" si="33"/>
        <v>#REF!</v>
      </c>
      <c r="BS27" s="67" t="e">
        <f t="shared" si="34"/>
        <v>#REF!</v>
      </c>
      <c r="BT27" s="76" t="e">
        <f t="shared" si="35"/>
        <v>#REF!</v>
      </c>
      <c r="BU27" s="83" t="e">
        <f t="shared" si="36"/>
        <v>#REF!</v>
      </c>
      <c r="BV27" s="410" t="e">
        <f t="shared" si="19"/>
        <v>#REF!</v>
      </c>
      <c r="BW27" s="66">
        <f t="shared" si="37"/>
        <v>0</v>
      </c>
      <c r="BX27" s="60">
        <f t="shared" si="20"/>
        <v>0</v>
      </c>
      <c r="BY27" s="60" t="e">
        <f t="shared" si="21"/>
        <v>#REF!</v>
      </c>
      <c r="BZ27" s="60" t="e">
        <f t="shared" si="22"/>
        <v>#REF!</v>
      </c>
      <c r="CA27" s="60" t="e">
        <f t="shared" si="23"/>
        <v>#REF!</v>
      </c>
      <c r="CB27" s="61" t="e">
        <f t="shared" si="38"/>
        <v>#REF!</v>
      </c>
      <c r="CC27" s="69" t="e">
        <f t="shared" si="39"/>
        <v>#REF!</v>
      </c>
      <c r="CD27" s="76" t="e">
        <f t="shared" si="40"/>
        <v>#REF!</v>
      </c>
      <c r="CE27" s="83" t="e">
        <f t="shared" si="41"/>
        <v>#REF!</v>
      </c>
    </row>
    <row r="28" spans="1:83" ht="23.1" customHeight="1" x14ac:dyDescent="0.15">
      <c r="A28" s="681"/>
      <c r="B28" s="64" t="s">
        <v>81</v>
      </c>
      <c r="C28" s="429"/>
      <c r="D28" s="73"/>
      <c r="E28" s="61"/>
      <c r="F28" s="73"/>
      <c r="G28" s="61"/>
      <c r="H28" s="61"/>
      <c r="I28" s="420"/>
      <c r="J28" s="68">
        <f t="shared" si="24"/>
        <v>0</v>
      </c>
      <c r="K28" s="61">
        <f t="shared" si="7"/>
        <v>0</v>
      </c>
      <c r="L28" s="61" t="e">
        <f t="shared" si="8"/>
        <v>#REF!</v>
      </c>
      <c r="M28" s="73" t="e">
        <f t="shared" si="9"/>
        <v>#REF!</v>
      </c>
      <c r="N28" s="73" t="e">
        <f t="shared" si="25"/>
        <v>#REF!</v>
      </c>
      <c r="O28" s="73" t="e">
        <f t="shared" si="26"/>
        <v>#REF!</v>
      </c>
      <c r="P28" s="73" t="e">
        <f t="shared" si="27"/>
        <v>#REF!</v>
      </c>
      <c r="Q28" s="68"/>
      <c r="R28" s="120"/>
      <c r="S28" s="125"/>
      <c r="T28" s="129"/>
      <c r="U28" s="61"/>
      <c r="V28" s="61"/>
      <c r="W28" s="61"/>
      <c r="X28" s="61"/>
      <c r="Y28" s="61"/>
      <c r="Z28" s="61"/>
      <c r="AA28" s="61"/>
      <c r="AB28" s="61"/>
      <c r="AC28" s="120"/>
      <c r="AD28" s="125"/>
      <c r="AE28" s="123"/>
      <c r="AF28" s="61"/>
      <c r="AG28" s="61"/>
      <c r="AH28" s="61"/>
      <c r="AI28" s="61"/>
      <c r="AJ28" s="61"/>
      <c r="AK28" s="61"/>
      <c r="AL28" s="61"/>
      <c r="AM28" s="61"/>
      <c r="AN28" s="120"/>
      <c r="AO28" s="125"/>
      <c r="AP28" s="123"/>
      <c r="AQ28" s="61"/>
      <c r="AR28" s="61"/>
      <c r="AS28" s="61"/>
      <c r="AT28" s="61"/>
      <c r="AU28" s="61"/>
      <c r="AV28" s="61"/>
      <c r="AW28" s="61"/>
      <c r="AX28" s="61"/>
      <c r="AY28" s="76"/>
      <c r="AZ28" s="83"/>
      <c r="BB28" s="409"/>
      <c r="BC28" s="68">
        <f t="shared" si="42"/>
        <v>0</v>
      </c>
      <c r="BD28" s="61">
        <f t="shared" si="10"/>
        <v>0</v>
      </c>
      <c r="BE28" s="61" t="e">
        <f t="shared" si="11"/>
        <v>#REF!</v>
      </c>
      <c r="BF28" s="61" t="e">
        <f t="shared" si="12"/>
        <v>#REF!</v>
      </c>
      <c r="BG28" s="61" t="e">
        <f t="shared" si="13"/>
        <v>#REF!</v>
      </c>
      <c r="BH28" s="61" t="e">
        <f t="shared" si="28"/>
        <v>#REF!</v>
      </c>
      <c r="BI28" s="69" t="e">
        <f t="shared" si="29"/>
        <v>#REF!</v>
      </c>
      <c r="BJ28" s="76" t="str">
        <f t="shared" si="30"/>
        <v>○</v>
      </c>
      <c r="BK28" s="83">
        <f t="shared" si="31"/>
        <v>0</v>
      </c>
      <c r="BL28" s="409" t="e">
        <f t="shared" si="14"/>
        <v>#REF!</v>
      </c>
      <c r="BM28" s="68">
        <f t="shared" si="32"/>
        <v>0</v>
      </c>
      <c r="BN28" s="61">
        <f t="shared" si="15"/>
        <v>0</v>
      </c>
      <c r="BO28" s="61" t="e">
        <f t="shared" si="16"/>
        <v>#REF!</v>
      </c>
      <c r="BP28" s="61" t="e">
        <f t="shared" si="17"/>
        <v>#REF!</v>
      </c>
      <c r="BQ28" s="61" t="e">
        <f t="shared" si="18"/>
        <v>#REF!</v>
      </c>
      <c r="BR28" s="61" t="e">
        <f t="shared" si="33"/>
        <v>#REF!</v>
      </c>
      <c r="BS28" s="69" t="e">
        <f t="shared" si="34"/>
        <v>#REF!</v>
      </c>
      <c r="BT28" s="76" t="e">
        <f t="shared" si="35"/>
        <v>#REF!</v>
      </c>
      <c r="BU28" s="83" t="e">
        <f t="shared" si="36"/>
        <v>#REF!</v>
      </c>
      <c r="BV28" s="409" t="e">
        <f t="shared" si="19"/>
        <v>#REF!</v>
      </c>
      <c r="BW28" s="68">
        <f t="shared" si="37"/>
        <v>0</v>
      </c>
      <c r="BX28" s="61">
        <f t="shared" si="20"/>
        <v>0</v>
      </c>
      <c r="BY28" s="61" t="e">
        <f t="shared" si="21"/>
        <v>#REF!</v>
      </c>
      <c r="BZ28" s="61" t="e">
        <f t="shared" si="22"/>
        <v>#REF!</v>
      </c>
      <c r="CA28" s="61" t="e">
        <f t="shared" si="23"/>
        <v>#REF!</v>
      </c>
      <c r="CB28" s="61" t="e">
        <f t="shared" si="38"/>
        <v>#REF!</v>
      </c>
      <c r="CC28" s="69" t="e">
        <f t="shared" si="39"/>
        <v>#REF!</v>
      </c>
      <c r="CD28" s="76" t="e">
        <f t="shared" si="40"/>
        <v>#REF!</v>
      </c>
      <c r="CE28" s="83" t="e">
        <f t="shared" si="41"/>
        <v>#REF!</v>
      </c>
    </row>
    <row r="29" spans="1:83" ht="23.1" customHeight="1" x14ac:dyDescent="0.15">
      <c r="A29" s="681"/>
      <c r="B29" s="65" t="s">
        <v>82</v>
      </c>
      <c r="C29" s="430"/>
      <c r="D29" s="433"/>
      <c r="E29" s="62"/>
      <c r="F29" s="433"/>
      <c r="G29" s="62"/>
      <c r="H29" s="62"/>
      <c r="I29" s="421"/>
      <c r="J29" s="70">
        <f t="shared" si="24"/>
        <v>0</v>
      </c>
      <c r="K29" s="62">
        <f t="shared" si="7"/>
        <v>0</v>
      </c>
      <c r="L29" s="62" t="e">
        <f t="shared" si="8"/>
        <v>#REF!</v>
      </c>
      <c r="M29" s="74" t="e">
        <f t="shared" si="9"/>
        <v>#REF!</v>
      </c>
      <c r="N29" s="74" t="e">
        <f t="shared" si="25"/>
        <v>#REF!</v>
      </c>
      <c r="O29" s="73" t="e">
        <f t="shared" si="26"/>
        <v>#REF!</v>
      </c>
      <c r="P29" s="73" t="e">
        <f t="shared" si="27"/>
        <v>#REF!</v>
      </c>
      <c r="Q29" s="70"/>
      <c r="R29" s="120"/>
      <c r="S29" s="125"/>
      <c r="T29" s="125"/>
      <c r="U29" s="62"/>
      <c r="V29" s="62"/>
      <c r="W29" s="62"/>
      <c r="X29" s="62"/>
      <c r="Y29" s="62"/>
      <c r="Z29" s="62"/>
      <c r="AA29" s="62"/>
      <c r="AB29" s="62"/>
      <c r="AC29" s="120"/>
      <c r="AD29" s="125"/>
      <c r="AE29" s="123"/>
      <c r="AF29" s="62"/>
      <c r="AG29" s="62"/>
      <c r="AH29" s="61"/>
      <c r="AI29" s="62"/>
      <c r="AJ29" s="62"/>
      <c r="AK29" s="62"/>
      <c r="AL29" s="62"/>
      <c r="AM29" s="62"/>
      <c r="AN29" s="120"/>
      <c r="AO29" s="125"/>
      <c r="AP29" s="123"/>
      <c r="AQ29" s="62"/>
      <c r="AR29" s="62"/>
      <c r="AS29" s="62"/>
      <c r="AT29" s="62"/>
      <c r="AU29" s="62"/>
      <c r="AV29" s="62"/>
      <c r="AW29" s="62"/>
      <c r="AX29" s="62"/>
      <c r="AY29" s="76"/>
      <c r="AZ29" s="83"/>
      <c r="BB29" s="411"/>
      <c r="BC29" s="70">
        <f t="shared" si="42"/>
        <v>0</v>
      </c>
      <c r="BD29" s="62">
        <f t="shared" si="10"/>
        <v>0</v>
      </c>
      <c r="BE29" s="62" t="e">
        <f t="shared" si="11"/>
        <v>#REF!</v>
      </c>
      <c r="BF29" s="62" t="e">
        <f t="shared" si="12"/>
        <v>#REF!</v>
      </c>
      <c r="BG29" s="62" t="e">
        <f t="shared" si="13"/>
        <v>#REF!</v>
      </c>
      <c r="BH29" s="62" t="e">
        <f t="shared" si="28"/>
        <v>#REF!</v>
      </c>
      <c r="BI29" s="71" t="e">
        <f t="shared" si="29"/>
        <v>#REF!</v>
      </c>
      <c r="BJ29" s="76" t="str">
        <f t="shared" si="30"/>
        <v>○</v>
      </c>
      <c r="BK29" s="83">
        <f t="shared" si="31"/>
        <v>0</v>
      </c>
      <c r="BL29" s="411" t="e">
        <f t="shared" si="14"/>
        <v>#REF!</v>
      </c>
      <c r="BM29" s="70">
        <f t="shared" si="32"/>
        <v>0</v>
      </c>
      <c r="BN29" s="62">
        <f t="shared" si="15"/>
        <v>0</v>
      </c>
      <c r="BO29" s="62" t="e">
        <f t="shared" si="16"/>
        <v>#REF!</v>
      </c>
      <c r="BP29" s="62" t="e">
        <f t="shared" si="17"/>
        <v>#REF!</v>
      </c>
      <c r="BQ29" s="62" t="e">
        <f t="shared" si="18"/>
        <v>#REF!</v>
      </c>
      <c r="BR29" s="62" t="e">
        <f t="shared" si="33"/>
        <v>#REF!</v>
      </c>
      <c r="BS29" s="71" t="e">
        <f t="shared" si="34"/>
        <v>#REF!</v>
      </c>
      <c r="BT29" s="76" t="e">
        <f t="shared" si="35"/>
        <v>#REF!</v>
      </c>
      <c r="BU29" s="83" t="e">
        <f t="shared" si="36"/>
        <v>#REF!</v>
      </c>
      <c r="BV29" s="411" t="e">
        <f t="shared" si="19"/>
        <v>#REF!</v>
      </c>
      <c r="BW29" s="70">
        <f t="shared" si="37"/>
        <v>0</v>
      </c>
      <c r="BX29" s="62">
        <f t="shared" si="20"/>
        <v>0</v>
      </c>
      <c r="BY29" s="62" t="e">
        <f t="shared" si="21"/>
        <v>#REF!</v>
      </c>
      <c r="BZ29" s="62" t="e">
        <f t="shared" si="22"/>
        <v>#REF!</v>
      </c>
      <c r="CA29" s="62" t="e">
        <f t="shared" si="23"/>
        <v>#REF!</v>
      </c>
      <c r="CB29" s="61" t="e">
        <f t="shared" si="38"/>
        <v>#REF!</v>
      </c>
      <c r="CC29" s="69" t="e">
        <f t="shared" si="39"/>
        <v>#REF!</v>
      </c>
      <c r="CD29" s="76" t="e">
        <f t="shared" si="40"/>
        <v>#REF!</v>
      </c>
      <c r="CE29" s="83" t="e">
        <f t="shared" si="41"/>
        <v>#REF!</v>
      </c>
    </row>
    <row r="30" spans="1:83" ht="23.1" customHeight="1" x14ac:dyDescent="0.15">
      <c r="A30" s="681" t="s">
        <v>91</v>
      </c>
      <c r="B30" s="63" t="s">
        <v>80</v>
      </c>
      <c r="C30" s="431"/>
      <c r="D30" s="75"/>
      <c r="E30" s="60"/>
      <c r="F30" s="75"/>
      <c r="G30" s="60"/>
      <c r="H30" s="60"/>
      <c r="I30" s="422"/>
      <c r="J30" s="66">
        <f t="shared" si="24"/>
        <v>0</v>
      </c>
      <c r="K30" s="60">
        <f t="shared" si="7"/>
        <v>0</v>
      </c>
      <c r="L30" s="60" t="e">
        <f t="shared" si="8"/>
        <v>#REF!</v>
      </c>
      <c r="M30" s="75" t="e">
        <f t="shared" si="9"/>
        <v>#REF!</v>
      </c>
      <c r="N30" s="73" t="e">
        <f t="shared" si="25"/>
        <v>#REF!</v>
      </c>
      <c r="O30" s="75" t="e">
        <f t="shared" si="26"/>
        <v>#REF!</v>
      </c>
      <c r="P30" s="67" t="e">
        <f t="shared" si="27"/>
        <v>#REF!</v>
      </c>
      <c r="Q30" s="66"/>
      <c r="R30" s="120"/>
      <c r="S30" s="125"/>
      <c r="T30" s="122"/>
      <c r="U30" s="61"/>
      <c r="V30" s="61"/>
      <c r="W30" s="60"/>
      <c r="X30" s="61"/>
      <c r="Y30" s="61"/>
      <c r="Z30" s="61"/>
      <c r="AA30" s="61"/>
      <c r="AB30" s="60"/>
      <c r="AC30" s="120"/>
      <c r="AD30" s="125"/>
      <c r="AE30" s="123"/>
      <c r="AF30" s="61"/>
      <c r="AG30" s="61"/>
      <c r="AH30" s="60"/>
      <c r="AI30" s="61"/>
      <c r="AJ30" s="61"/>
      <c r="AK30" s="61"/>
      <c r="AL30" s="61"/>
      <c r="AM30" s="60"/>
      <c r="AN30" s="120"/>
      <c r="AO30" s="125"/>
      <c r="AP30" s="123"/>
      <c r="AQ30" s="61"/>
      <c r="AR30" s="61"/>
      <c r="AS30" s="60"/>
      <c r="AT30" s="61"/>
      <c r="AU30" s="61"/>
      <c r="AV30" s="61"/>
      <c r="AW30" s="61"/>
      <c r="AX30" s="60"/>
      <c r="AY30" s="76"/>
      <c r="AZ30" s="83"/>
      <c r="BB30" s="410"/>
      <c r="BC30" s="66">
        <f t="shared" si="42"/>
        <v>0</v>
      </c>
      <c r="BD30" s="60">
        <f t="shared" si="10"/>
        <v>0</v>
      </c>
      <c r="BE30" s="60" t="e">
        <f t="shared" si="11"/>
        <v>#REF!</v>
      </c>
      <c r="BF30" s="60" t="e">
        <f t="shared" si="12"/>
        <v>#REF!</v>
      </c>
      <c r="BG30" s="60" t="e">
        <f t="shared" si="13"/>
        <v>#REF!</v>
      </c>
      <c r="BH30" s="61" t="e">
        <f t="shared" si="28"/>
        <v>#REF!</v>
      </c>
      <c r="BI30" s="69" t="e">
        <f t="shared" si="29"/>
        <v>#REF!</v>
      </c>
      <c r="BJ30" s="76" t="str">
        <f t="shared" si="30"/>
        <v>○</v>
      </c>
      <c r="BK30" s="83">
        <f t="shared" si="31"/>
        <v>0</v>
      </c>
      <c r="BL30" s="410" t="e">
        <f t="shared" si="14"/>
        <v>#REF!</v>
      </c>
      <c r="BM30" s="66">
        <f t="shared" si="32"/>
        <v>0</v>
      </c>
      <c r="BN30" s="60">
        <f t="shared" si="15"/>
        <v>0</v>
      </c>
      <c r="BO30" s="60" t="e">
        <f t="shared" si="16"/>
        <v>#REF!</v>
      </c>
      <c r="BP30" s="60" t="e">
        <f t="shared" si="17"/>
        <v>#REF!</v>
      </c>
      <c r="BQ30" s="60" t="e">
        <f t="shared" si="18"/>
        <v>#REF!</v>
      </c>
      <c r="BR30" s="61" t="e">
        <f t="shared" si="33"/>
        <v>#REF!</v>
      </c>
      <c r="BS30" s="69" t="e">
        <f t="shared" si="34"/>
        <v>#REF!</v>
      </c>
      <c r="BT30" s="76" t="e">
        <f t="shared" si="35"/>
        <v>#REF!</v>
      </c>
      <c r="BU30" s="83" t="e">
        <f t="shared" si="36"/>
        <v>#REF!</v>
      </c>
      <c r="BV30" s="410" t="e">
        <f t="shared" si="19"/>
        <v>#REF!</v>
      </c>
      <c r="BW30" s="66">
        <f t="shared" si="37"/>
        <v>0</v>
      </c>
      <c r="BX30" s="60">
        <f t="shared" si="20"/>
        <v>0</v>
      </c>
      <c r="BY30" s="60" t="e">
        <f t="shared" si="21"/>
        <v>#REF!</v>
      </c>
      <c r="BZ30" s="60" t="e">
        <f t="shared" si="22"/>
        <v>#REF!</v>
      </c>
      <c r="CA30" s="60" t="e">
        <f t="shared" si="23"/>
        <v>#REF!</v>
      </c>
      <c r="CB30" s="60" t="e">
        <f t="shared" si="38"/>
        <v>#REF!</v>
      </c>
      <c r="CC30" s="67" t="e">
        <f t="shared" si="39"/>
        <v>#REF!</v>
      </c>
      <c r="CD30" s="76" t="e">
        <f t="shared" si="40"/>
        <v>#REF!</v>
      </c>
      <c r="CE30" s="83" t="e">
        <f t="shared" si="41"/>
        <v>#REF!</v>
      </c>
    </row>
    <row r="31" spans="1:83" ht="23.1" customHeight="1" x14ac:dyDescent="0.15">
      <c r="A31" s="681"/>
      <c r="B31" s="64" t="s">
        <v>81</v>
      </c>
      <c r="C31" s="429"/>
      <c r="D31" s="73"/>
      <c r="E31" s="61"/>
      <c r="F31" s="73"/>
      <c r="G31" s="61"/>
      <c r="H31" s="61"/>
      <c r="I31" s="420"/>
      <c r="J31" s="68">
        <f t="shared" si="24"/>
        <v>0</v>
      </c>
      <c r="K31" s="61">
        <f t="shared" si="7"/>
        <v>0</v>
      </c>
      <c r="L31" s="61" t="e">
        <f t="shared" si="8"/>
        <v>#REF!</v>
      </c>
      <c r="M31" s="73" t="e">
        <f t="shared" si="9"/>
        <v>#REF!</v>
      </c>
      <c r="N31" s="73" t="e">
        <f t="shared" si="25"/>
        <v>#REF!</v>
      </c>
      <c r="O31" s="73" t="e">
        <f t="shared" si="26"/>
        <v>#REF!</v>
      </c>
      <c r="P31" s="69" t="e">
        <f t="shared" si="27"/>
        <v>#REF!</v>
      </c>
      <c r="Q31" s="68"/>
      <c r="R31" s="120"/>
      <c r="S31" s="125"/>
      <c r="T31" s="122"/>
      <c r="U31" s="61"/>
      <c r="V31" s="61"/>
      <c r="W31" s="61"/>
      <c r="X31" s="61"/>
      <c r="Y31" s="61"/>
      <c r="Z31" s="61"/>
      <c r="AA31" s="61"/>
      <c r="AB31" s="61"/>
      <c r="AC31" s="120"/>
      <c r="AD31" s="125"/>
      <c r="AE31" s="123"/>
      <c r="AF31" s="61"/>
      <c r="AG31" s="61"/>
      <c r="AH31" s="61"/>
      <c r="AI31" s="61"/>
      <c r="AJ31" s="61"/>
      <c r="AK31" s="61"/>
      <c r="AL31" s="61"/>
      <c r="AM31" s="61"/>
      <c r="AN31" s="120"/>
      <c r="AO31" s="125"/>
      <c r="AP31" s="123"/>
      <c r="AQ31" s="61"/>
      <c r="AR31" s="61"/>
      <c r="AS31" s="61"/>
      <c r="AT31" s="61"/>
      <c r="AU31" s="61"/>
      <c r="AV31" s="61"/>
      <c r="AW31" s="61"/>
      <c r="AX31" s="61"/>
      <c r="AY31" s="76"/>
      <c r="AZ31" s="83"/>
      <c r="BB31" s="409"/>
      <c r="BC31" s="68">
        <f t="shared" si="42"/>
        <v>0</v>
      </c>
      <c r="BD31" s="61">
        <f t="shared" si="10"/>
        <v>0</v>
      </c>
      <c r="BE31" s="61" t="e">
        <f t="shared" si="11"/>
        <v>#REF!</v>
      </c>
      <c r="BF31" s="61" t="e">
        <f t="shared" si="12"/>
        <v>#REF!</v>
      </c>
      <c r="BG31" s="61" t="e">
        <f t="shared" si="13"/>
        <v>#REF!</v>
      </c>
      <c r="BH31" s="61" t="e">
        <f t="shared" si="28"/>
        <v>#REF!</v>
      </c>
      <c r="BI31" s="69" t="e">
        <f t="shared" si="29"/>
        <v>#REF!</v>
      </c>
      <c r="BJ31" s="76" t="str">
        <f t="shared" si="30"/>
        <v>○</v>
      </c>
      <c r="BK31" s="83">
        <f t="shared" si="31"/>
        <v>0</v>
      </c>
      <c r="BL31" s="409" t="e">
        <f t="shared" si="14"/>
        <v>#REF!</v>
      </c>
      <c r="BM31" s="68">
        <f t="shared" si="32"/>
        <v>0</v>
      </c>
      <c r="BN31" s="61">
        <f t="shared" si="15"/>
        <v>0</v>
      </c>
      <c r="BO31" s="61" t="e">
        <f t="shared" si="16"/>
        <v>#REF!</v>
      </c>
      <c r="BP31" s="61" t="e">
        <f t="shared" si="17"/>
        <v>#REF!</v>
      </c>
      <c r="BQ31" s="61" t="e">
        <f t="shared" si="18"/>
        <v>#REF!</v>
      </c>
      <c r="BR31" s="61" t="e">
        <f t="shared" si="33"/>
        <v>#REF!</v>
      </c>
      <c r="BS31" s="69" t="e">
        <f t="shared" si="34"/>
        <v>#REF!</v>
      </c>
      <c r="BT31" s="76" t="e">
        <f t="shared" si="35"/>
        <v>#REF!</v>
      </c>
      <c r="BU31" s="83" t="e">
        <f t="shared" si="36"/>
        <v>#REF!</v>
      </c>
      <c r="BV31" s="409" t="e">
        <f t="shared" si="19"/>
        <v>#REF!</v>
      </c>
      <c r="BW31" s="68">
        <f t="shared" si="37"/>
        <v>0</v>
      </c>
      <c r="BX31" s="61">
        <f t="shared" si="20"/>
        <v>0</v>
      </c>
      <c r="BY31" s="61" t="e">
        <f t="shared" si="21"/>
        <v>#REF!</v>
      </c>
      <c r="BZ31" s="61" t="e">
        <f t="shared" si="22"/>
        <v>#REF!</v>
      </c>
      <c r="CA31" s="61" t="e">
        <f t="shared" si="23"/>
        <v>#REF!</v>
      </c>
      <c r="CB31" s="61" t="e">
        <f t="shared" si="38"/>
        <v>#REF!</v>
      </c>
      <c r="CC31" s="69" t="e">
        <f t="shared" si="39"/>
        <v>#REF!</v>
      </c>
      <c r="CD31" s="76" t="e">
        <f t="shared" si="40"/>
        <v>#REF!</v>
      </c>
      <c r="CE31" s="83" t="e">
        <f t="shared" si="41"/>
        <v>#REF!</v>
      </c>
    </row>
    <row r="32" spans="1:83" ht="23.1" customHeight="1" x14ac:dyDescent="0.15">
      <c r="A32" s="681"/>
      <c r="B32" s="65" t="s">
        <v>82</v>
      </c>
      <c r="C32" s="430"/>
      <c r="D32" s="433"/>
      <c r="E32" s="62"/>
      <c r="F32" s="433"/>
      <c r="G32" s="62"/>
      <c r="H32" s="62"/>
      <c r="I32" s="421"/>
      <c r="J32" s="70">
        <f t="shared" si="24"/>
        <v>0</v>
      </c>
      <c r="K32" s="62">
        <f t="shared" si="7"/>
        <v>0</v>
      </c>
      <c r="L32" s="62" t="e">
        <f t="shared" si="8"/>
        <v>#REF!</v>
      </c>
      <c r="M32" s="74" t="e">
        <f t="shared" si="9"/>
        <v>#REF!</v>
      </c>
      <c r="N32" s="73" t="e">
        <f t="shared" si="25"/>
        <v>#REF!</v>
      </c>
      <c r="O32" s="74" t="e">
        <f t="shared" si="26"/>
        <v>#REF!</v>
      </c>
      <c r="P32" s="71" t="e">
        <f t="shared" si="27"/>
        <v>#REF!</v>
      </c>
      <c r="Q32" s="70"/>
      <c r="R32" s="120"/>
      <c r="S32" s="125"/>
      <c r="T32" s="122"/>
      <c r="U32" s="61"/>
      <c r="V32" s="61"/>
      <c r="W32" s="62"/>
      <c r="X32" s="61"/>
      <c r="Y32" s="61"/>
      <c r="Z32" s="61"/>
      <c r="AA32" s="61"/>
      <c r="AB32" s="62"/>
      <c r="AC32" s="120"/>
      <c r="AD32" s="125"/>
      <c r="AE32" s="123"/>
      <c r="AF32" s="61"/>
      <c r="AG32" s="61"/>
      <c r="AH32" s="62"/>
      <c r="AI32" s="61"/>
      <c r="AJ32" s="61"/>
      <c r="AK32" s="61"/>
      <c r="AL32" s="61"/>
      <c r="AM32" s="62"/>
      <c r="AN32" s="120"/>
      <c r="AO32" s="125"/>
      <c r="AP32" s="123"/>
      <c r="AQ32" s="61"/>
      <c r="AR32" s="61"/>
      <c r="AS32" s="62"/>
      <c r="AT32" s="61"/>
      <c r="AU32" s="61"/>
      <c r="AV32" s="61"/>
      <c r="AW32" s="61"/>
      <c r="AX32" s="62"/>
      <c r="AY32" s="76"/>
      <c r="AZ32" s="83"/>
      <c r="BB32" s="411"/>
      <c r="BC32" s="70">
        <f t="shared" si="42"/>
        <v>0</v>
      </c>
      <c r="BD32" s="62">
        <f t="shared" si="10"/>
        <v>0</v>
      </c>
      <c r="BE32" s="62" t="e">
        <f t="shared" si="11"/>
        <v>#REF!</v>
      </c>
      <c r="BF32" s="62" t="e">
        <f t="shared" si="12"/>
        <v>#REF!</v>
      </c>
      <c r="BG32" s="62" t="e">
        <f t="shared" si="13"/>
        <v>#REF!</v>
      </c>
      <c r="BH32" s="61" t="e">
        <f t="shared" si="28"/>
        <v>#REF!</v>
      </c>
      <c r="BI32" s="69" t="e">
        <f t="shared" si="29"/>
        <v>#REF!</v>
      </c>
      <c r="BJ32" s="76" t="str">
        <f t="shared" si="30"/>
        <v>○</v>
      </c>
      <c r="BK32" s="83">
        <f t="shared" si="31"/>
        <v>0</v>
      </c>
      <c r="BL32" s="411" t="e">
        <f t="shared" si="14"/>
        <v>#REF!</v>
      </c>
      <c r="BM32" s="70">
        <f t="shared" si="32"/>
        <v>0</v>
      </c>
      <c r="BN32" s="62">
        <f t="shared" si="15"/>
        <v>0</v>
      </c>
      <c r="BO32" s="62" t="e">
        <f t="shared" si="16"/>
        <v>#REF!</v>
      </c>
      <c r="BP32" s="62" t="e">
        <f t="shared" si="17"/>
        <v>#REF!</v>
      </c>
      <c r="BQ32" s="62" t="e">
        <f t="shared" si="18"/>
        <v>#REF!</v>
      </c>
      <c r="BR32" s="61" t="e">
        <f t="shared" si="33"/>
        <v>#REF!</v>
      </c>
      <c r="BS32" s="69" t="e">
        <f t="shared" si="34"/>
        <v>#REF!</v>
      </c>
      <c r="BT32" s="76" t="e">
        <f t="shared" si="35"/>
        <v>#REF!</v>
      </c>
      <c r="BU32" s="83" t="e">
        <f t="shared" si="36"/>
        <v>#REF!</v>
      </c>
      <c r="BV32" s="411" t="e">
        <f t="shared" si="19"/>
        <v>#REF!</v>
      </c>
      <c r="BW32" s="70">
        <f t="shared" si="37"/>
        <v>0</v>
      </c>
      <c r="BX32" s="62">
        <f t="shared" si="20"/>
        <v>0</v>
      </c>
      <c r="BY32" s="62" t="e">
        <f t="shared" si="21"/>
        <v>#REF!</v>
      </c>
      <c r="BZ32" s="62" t="e">
        <f t="shared" si="22"/>
        <v>#REF!</v>
      </c>
      <c r="CA32" s="62" t="e">
        <f t="shared" si="23"/>
        <v>#REF!</v>
      </c>
      <c r="CB32" s="62" t="e">
        <f t="shared" si="38"/>
        <v>#REF!</v>
      </c>
      <c r="CC32" s="71" t="e">
        <f t="shared" si="39"/>
        <v>#REF!</v>
      </c>
      <c r="CD32" s="76" t="e">
        <f t="shared" si="40"/>
        <v>#REF!</v>
      </c>
      <c r="CE32" s="83" t="e">
        <f t="shared" si="41"/>
        <v>#REF!</v>
      </c>
    </row>
    <row r="33" spans="1:85" ht="23.1" customHeight="1" x14ac:dyDescent="0.15">
      <c r="A33" s="681" t="s">
        <v>92</v>
      </c>
      <c r="B33" s="63" t="s">
        <v>80</v>
      </c>
      <c r="C33" s="431"/>
      <c r="D33" s="75"/>
      <c r="E33" s="60"/>
      <c r="F33" s="75"/>
      <c r="G33" s="60"/>
      <c r="H33" s="60"/>
      <c r="I33" s="422"/>
      <c r="J33" s="66">
        <f t="shared" si="24"/>
        <v>0</v>
      </c>
      <c r="K33" s="60">
        <f t="shared" si="7"/>
        <v>0</v>
      </c>
      <c r="L33" s="60" t="e">
        <f t="shared" si="8"/>
        <v>#REF!</v>
      </c>
      <c r="M33" s="75" t="e">
        <f t="shared" si="9"/>
        <v>#REF!</v>
      </c>
      <c r="N33" s="75" t="e">
        <f t="shared" si="25"/>
        <v>#REF!</v>
      </c>
      <c r="O33" s="73" t="e">
        <f t="shared" si="26"/>
        <v>#REF!</v>
      </c>
      <c r="P33" s="73" t="e">
        <f t="shared" si="27"/>
        <v>#REF!</v>
      </c>
      <c r="Q33" s="66"/>
      <c r="R33" s="120"/>
      <c r="S33" s="125"/>
      <c r="T33" s="122"/>
      <c r="U33" s="60"/>
      <c r="V33" s="60"/>
      <c r="W33" s="60"/>
      <c r="X33" s="60"/>
      <c r="Y33" s="60"/>
      <c r="Z33" s="60"/>
      <c r="AA33" s="60"/>
      <c r="AB33" s="60"/>
      <c r="AC33" s="120"/>
      <c r="AD33" s="125"/>
      <c r="AE33" s="123"/>
      <c r="AF33" s="60"/>
      <c r="AG33" s="60"/>
      <c r="AH33" s="61"/>
      <c r="AI33" s="60"/>
      <c r="AJ33" s="60"/>
      <c r="AK33" s="60"/>
      <c r="AL33" s="60"/>
      <c r="AM33" s="60"/>
      <c r="AN33" s="120"/>
      <c r="AO33" s="125"/>
      <c r="AP33" s="123"/>
      <c r="AQ33" s="60"/>
      <c r="AR33" s="60"/>
      <c r="AS33" s="60"/>
      <c r="AT33" s="60"/>
      <c r="AU33" s="60"/>
      <c r="AV33" s="60"/>
      <c r="AW33" s="60"/>
      <c r="AX33" s="60"/>
      <c r="AY33" s="76"/>
      <c r="AZ33" s="83"/>
      <c r="BB33" s="410"/>
      <c r="BC33" s="66">
        <f t="shared" si="42"/>
        <v>0</v>
      </c>
      <c r="BD33" s="60">
        <f t="shared" si="10"/>
        <v>0</v>
      </c>
      <c r="BE33" s="60" t="e">
        <f t="shared" si="11"/>
        <v>#REF!</v>
      </c>
      <c r="BF33" s="60" t="e">
        <f t="shared" si="12"/>
        <v>#REF!</v>
      </c>
      <c r="BG33" s="60" t="e">
        <f t="shared" si="13"/>
        <v>#REF!</v>
      </c>
      <c r="BH33" s="60" t="e">
        <f t="shared" si="28"/>
        <v>#REF!</v>
      </c>
      <c r="BI33" s="67" t="e">
        <f t="shared" si="29"/>
        <v>#REF!</v>
      </c>
      <c r="BJ33" s="76" t="str">
        <f t="shared" si="30"/>
        <v>○</v>
      </c>
      <c r="BK33" s="83">
        <f t="shared" si="31"/>
        <v>0</v>
      </c>
      <c r="BL33" s="410" t="e">
        <f t="shared" si="14"/>
        <v>#REF!</v>
      </c>
      <c r="BM33" s="66">
        <f t="shared" si="32"/>
        <v>0</v>
      </c>
      <c r="BN33" s="60">
        <f t="shared" si="15"/>
        <v>0</v>
      </c>
      <c r="BO33" s="60" t="e">
        <f t="shared" si="16"/>
        <v>#REF!</v>
      </c>
      <c r="BP33" s="60" t="e">
        <f t="shared" si="17"/>
        <v>#REF!</v>
      </c>
      <c r="BQ33" s="60" t="e">
        <f t="shared" si="18"/>
        <v>#REF!</v>
      </c>
      <c r="BR33" s="60" t="e">
        <f t="shared" si="33"/>
        <v>#REF!</v>
      </c>
      <c r="BS33" s="67" t="e">
        <f t="shared" si="34"/>
        <v>#REF!</v>
      </c>
      <c r="BT33" s="76" t="e">
        <f t="shared" si="35"/>
        <v>#REF!</v>
      </c>
      <c r="BU33" s="83" t="e">
        <f t="shared" si="36"/>
        <v>#REF!</v>
      </c>
      <c r="BV33" s="410" t="e">
        <f t="shared" si="19"/>
        <v>#REF!</v>
      </c>
      <c r="BW33" s="66">
        <f t="shared" si="37"/>
        <v>0</v>
      </c>
      <c r="BX33" s="60">
        <f t="shared" si="20"/>
        <v>0</v>
      </c>
      <c r="BY33" s="60" t="e">
        <f t="shared" si="21"/>
        <v>#REF!</v>
      </c>
      <c r="BZ33" s="60" t="e">
        <f t="shared" si="22"/>
        <v>#REF!</v>
      </c>
      <c r="CA33" s="60" t="e">
        <f t="shared" si="23"/>
        <v>#REF!</v>
      </c>
      <c r="CB33" s="61" t="e">
        <f t="shared" si="38"/>
        <v>#REF!</v>
      </c>
      <c r="CC33" s="69" t="e">
        <f t="shared" si="39"/>
        <v>#REF!</v>
      </c>
      <c r="CD33" s="76" t="e">
        <f t="shared" si="40"/>
        <v>#REF!</v>
      </c>
      <c r="CE33" s="83" t="e">
        <f t="shared" si="41"/>
        <v>#REF!</v>
      </c>
      <c r="CG33" s="419"/>
    </row>
    <row r="34" spans="1:85" ht="23.1" customHeight="1" x14ac:dyDescent="0.15">
      <c r="A34" s="681"/>
      <c r="B34" s="64" t="s">
        <v>81</v>
      </c>
      <c r="C34" s="429"/>
      <c r="D34" s="73"/>
      <c r="E34" s="61"/>
      <c r="F34" s="73"/>
      <c r="G34" s="61"/>
      <c r="H34" s="61"/>
      <c r="I34" s="420"/>
      <c r="J34" s="68">
        <f t="shared" si="24"/>
        <v>0</v>
      </c>
      <c r="K34" s="61">
        <f t="shared" si="7"/>
        <v>0</v>
      </c>
      <c r="L34" s="61" t="e">
        <f t="shared" si="8"/>
        <v>#REF!</v>
      </c>
      <c r="M34" s="73" t="e">
        <f t="shared" si="9"/>
        <v>#REF!</v>
      </c>
      <c r="N34" s="73" t="e">
        <f t="shared" si="25"/>
        <v>#REF!</v>
      </c>
      <c r="O34" s="73" t="e">
        <f t="shared" si="26"/>
        <v>#REF!</v>
      </c>
      <c r="P34" s="73" t="e">
        <f t="shared" si="27"/>
        <v>#REF!</v>
      </c>
      <c r="Q34" s="68"/>
      <c r="R34" s="120"/>
      <c r="S34" s="125"/>
      <c r="T34" s="123"/>
      <c r="U34" s="61"/>
      <c r="V34" s="61"/>
      <c r="W34" s="61"/>
      <c r="X34" s="61"/>
      <c r="Y34" s="61"/>
      <c r="Z34" s="61"/>
      <c r="AA34" s="61"/>
      <c r="AB34" s="61"/>
      <c r="AC34" s="120"/>
      <c r="AD34" s="125"/>
      <c r="AE34" s="123"/>
      <c r="AF34" s="61"/>
      <c r="AG34" s="61"/>
      <c r="AH34" s="61"/>
      <c r="AI34" s="61"/>
      <c r="AJ34" s="61"/>
      <c r="AK34" s="61"/>
      <c r="AL34" s="61"/>
      <c r="AM34" s="61"/>
      <c r="AN34" s="120"/>
      <c r="AO34" s="125"/>
      <c r="AP34" s="123"/>
      <c r="AQ34" s="61"/>
      <c r="AR34" s="61"/>
      <c r="AS34" s="61"/>
      <c r="AT34" s="61"/>
      <c r="AU34" s="61"/>
      <c r="AV34" s="61"/>
      <c r="AW34" s="61"/>
      <c r="AX34" s="61"/>
      <c r="AY34" s="76"/>
      <c r="AZ34" s="83"/>
      <c r="BB34" s="409"/>
      <c r="BC34" s="68">
        <f t="shared" si="42"/>
        <v>0</v>
      </c>
      <c r="BD34" s="61">
        <f t="shared" si="10"/>
        <v>0</v>
      </c>
      <c r="BE34" s="61" t="e">
        <f t="shared" si="11"/>
        <v>#REF!</v>
      </c>
      <c r="BF34" s="61" t="e">
        <f t="shared" si="12"/>
        <v>#REF!</v>
      </c>
      <c r="BG34" s="61" t="e">
        <f t="shared" si="13"/>
        <v>#REF!</v>
      </c>
      <c r="BH34" s="61" t="e">
        <f t="shared" si="28"/>
        <v>#REF!</v>
      </c>
      <c r="BI34" s="69" t="e">
        <f t="shared" si="29"/>
        <v>#REF!</v>
      </c>
      <c r="BJ34" s="76" t="str">
        <f t="shared" si="30"/>
        <v>○</v>
      </c>
      <c r="BK34" s="83">
        <f t="shared" si="31"/>
        <v>0</v>
      </c>
      <c r="BL34" s="409" t="e">
        <f t="shared" si="14"/>
        <v>#REF!</v>
      </c>
      <c r="BM34" s="68">
        <f t="shared" si="32"/>
        <v>0</v>
      </c>
      <c r="BN34" s="61">
        <f t="shared" si="15"/>
        <v>0</v>
      </c>
      <c r="BO34" s="61" t="e">
        <f t="shared" si="16"/>
        <v>#REF!</v>
      </c>
      <c r="BP34" s="61" t="e">
        <f t="shared" si="17"/>
        <v>#REF!</v>
      </c>
      <c r="BQ34" s="61" t="e">
        <f t="shared" si="18"/>
        <v>#REF!</v>
      </c>
      <c r="BR34" s="61" t="e">
        <f t="shared" si="33"/>
        <v>#REF!</v>
      </c>
      <c r="BS34" s="69" t="e">
        <f t="shared" si="34"/>
        <v>#REF!</v>
      </c>
      <c r="BT34" s="76" t="e">
        <f t="shared" si="35"/>
        <v>#REF!</v>
      </c>
      <c r="BU34" s="83" t="e">
        <f t="shared" si="36"/>
        <v>#REF!</v>
      </c>
      <c r="BV34" s="409" t="e">
        <f t="shared" si="19"/>
        <v>#REF!</v>
      </c>
      <c r="BW34" s="68">
        <f t="shared" si="37"/>
        <v>0</v>
      </c>
      <c r="BX34" s="61">
        <f t="shared" si="20"/>
        <v>0</v>
      </c>
      <c r="BY34" s="61" t="e">
        <f t="shared" si="21"/>
        <v>#REF!</v>
      </c>
      <c r="BZ34" s="61" t="e">
        <f t="shared" si="22"/>
        <v>#REF!</v>
      </c>
      <c r="CA34" s="61" t="e">
        <f t="shared" si="23"/>
        <v>#REF!</v>
      </c>
      <c r="CB34" s="61" t="e">
        <f t="shared" si="38"/>
        <v>#REF!</v>
      </c>
      <c r="CC34" s="69" t="e">
        <f t="shared" si="39"/>
        <v>#REF!</v>
      </c>
      <c r="CD34" s="76" t="e">
        <f t="shared" si="40"/>
        <v>#REF!</v>
      </c>
      <c r="CE34" s="83" t="e">
        <f t="shared" si="41"/>
        <v>#REF!</v>
      </c>
    </row>
    <row r="35" spans="1:85" ht="23.1" customHeight="1" x14ac:dyDescent="0.15">
      <c r="A35" s="681"/>
      <c r="B35" s="65" t="s">
        <v>82</v>
      </c>
      <c r="C35" s="430"/>
      <c r="D35" s="433"/>
      <c r="E35" s="62"/>
      <c r="F35" s="433"/>
      <c r="G35" s="62"/>
      <c r="H35" s="62"/>
      <c r="I35" s="421"/>
      <c r="J35" s="70">
        <f t="shared" si="24"/>
        <v>0</v>
      </c>
      <c r="K35" s="62">
        <f t="shared" si="7"/>
        <v>0</v>
      </c>
      <c r="L35" s="62" t="e">
        <f t="shared" si="8"/>
        <v>#REF!</v>
      </c>
      <c r="M35" s="74" t="e">
        <f t="shared" si="9"/>
        <v>#REF!</v>
      </c>
      <c r="N35" s="74" t="e">
        <f t="shared" si="25"/>
        <v>#REF!</v>
      </c>
      <c r="O35" s="73" t="e">
        <f t="shared" si="26"/>
        <v>#REF!</v>
      </c>
      <c r="P35" s="73" t="e">
        <f t="shared" si="27"/>
        <v>#REF!</v>
      </c>
      <c r="Q35" s="70"/>
      <c r="R35" s="120"/>
      <c r="S35" s="125"/>
      <c r="T35" s="123"/>
      <c r="U35" s="62"/>
      <c r="V35" s="62"/>
      <c r="W35" s="62"/>
      <c r="X35" s="62"/>
      <c r="Y35" s="62"/>
      <c r="Z35" s="62"/>
      <c r="AA35" s="62"/>
      <c r="AB35" s="62"/>
      <c r="AC35" s="120"/>
      <c r="AD35" s="125"/>
      <c r="AE35" s="123"/>
      <c r="AF35" s="62"/>
      <c r="AG35" s="62"/>
      <c r="AH35" s="61"/>
      <c r="AI35" s="62"/>
      <c r="AJ35" s="62"/>
      <c r="AK35" s="62"/>
      <c r="AL35" s="62"/>
      <c r="AM35" s="62"/>
      <c r="AN35" s="120"/>
      <c r="AO35" s="125"/>
      <c r="AP35" s="123"/>
      <c r="AQ35" s="62"/>
      <c r="AR35" s="62"/>
      <c r="AS35" s="62"/>
      <c r="AT35" s="62"/>
      <c r="AU35" s="62"/>
      <c r="AV35" s="62"/>
      <c r="AW35" s="62"/>
      <c r="AX35" s="62"/>
      <c r="AY35" s="76"/>
      <c r="AZ35" s="83"/>
      <c r="BB35" s="411"/>
      <c r="BC35" s="70">
        <f t="shared" si="42"/>
        <v>0</v>
      </c>
      <c r="BD35" s="62">
        <f t="shared" si="10"/>
        <v>0</v>
      </c>
      <c r="BE35" s="62" t="e">
        <f t="shared" si="11"/>
        <v>#REF!</v>
      </c>
      <c r="BF35" s="62" t="e">
        <f t="shared" si="12"/>
        <v>#REF!</v>
      </c>
      <c r="BG35" s="62" t="e">
        <f t="shared" si="13"/>
        <v>#REF!</v>
      </c>
      <c r="BH35" s="62" t="e">
        <f t="shared" si="28"/>
        <v>#REF!</v>
      </c>
      <c r="BI35" s="71" t="e">
        <f t="shared" si="29"/>
        <v>#REF!</v>
      </c>
      <c r="BJ35" s="76" t="str">
        <f t="shared" si="30"/>
        <v>○</v>
      </c>
      <c r="BK35" s="83">
        <f t="shared" si="31"/>
        <v>0</v>
      </c>
      <c r="BL35" s="411" t="e">
        <f t="shared" si="14"/>
        <v>#REF!</v>
      </c>
      <c r="BM35" s="70">
        <f t="shared" si="32"/>
        <v>0</v>
      </c>
      <c r="BN35" s="62">
        <f t="shared" si="15"/>
        <v>0</v>
      </c>
      <c r="BO35" s="62" t="e">
        <f t="shared" si="16"/>
        <v>#REF!</v>
      </c>
      <c r="BP35" s="62" t="e">
        <f t="shared" si="17"/>
        <v>#REF!</v>
      </c>
      <c r="BQ35" s="62" t="e">
        <f t="shared" si="18"/>
        <v>#REF!</v>
      </c>
      <c r="BR35" s="62" t="e">
        <f t="shared" si="33"/>
        <v>#REF!</v>
      </c>
      <c r="BS35" s="71" t="e">
        <f t="shared" si="34"/>
        <v>#REF!</v>
      </c>
      <c r="BT35" s="76" t="e">
        <f t="shared" si="35"/>
        <v>#REF!</v>
      </c>
      <c r="BU35" s="83" t="e">
        <f t="shared" si="36"/>
        <v>#REF!</v>
      </c>
      <c r="BV35" s="411" t="e">
        <f t="shared" si="19"/>
        <v>#REF!</v>
      </c>
      <c r="BW35" s="70">
        <f t="shared" si="37"/>
        <v>0</v>
      </c>
      <c r="BX35" s="62">
        <f t="shared" si="20"/>
        <v>0</v>
      </c>
      <c r="BY35" s="62" t="e">
        <f t="shared" si="21"/>
        <v>#REF!</v>
      </c>
      <c r="BZ35" s="62" t="e">
        <f t="shared" si="22"/>
        <v>#REF!</v>
      </c>
      <c r="CA35" s="62" t="e">
        <f t="shared" si="23"/>
        <v>#REF!</v>
      </c>
      <c r="CB35" s="61" t="e">
        <f t="shared" si="38"/>
        <v>#REF!</v>
      </c>
      <c r="CC35" s="69" t="e">
        <f t="shared" si="39"/>
        <v>#REF!</v>
      </c>
      <c r="CD35" s="76" t="e">
        <f t="shared" si="40"/>
        <v>#REF!</v>
      </c>
      <c r="CE35" s="83" t="e">
        <f t="shared" si="41"/>
        <v>#REF!</v>
      </c>
    </row>
    <row r="36" spans="1:85" ht="23.1" customHeight="1" x14ac:dyDescent="0.15">
      <c r="A36" s="681" t="s">
        <v>93</v>
      </c>
      <c r="B36" s="63" t="s">
        <v>80</v>
      </c>
      <c r="C36" s="431"/>
      <c r="D36" s="75"/>
      <c r="E36" s="60"/>
      <c r="F36" s="75"/>
      <c r="G36" s="60"/>
      <c r="H36" s="60"/>
      <c r="I36" s="422"/>
      <c r="J36" s="66">
        <f t="shared" si="24"/>
        <v>0</v>
      </c>
      <c r="K36" s="60">
        <f t="shared" si="7"/>
        <v>0</v>
      </c>
      <c r="L36" s="60" t="e">
        <f t="shared" si="8"/>
        <v>#REF!</v>
      </c>
      <c r="M36" s="75" t="e">
        <f t="shared" si="9"/>
        <v>#REF!</v>
      </c>
      <c r="N36" s="73" t="e">
        <f t="shared" si="25"/>
        <v>#REF!</v>
      </c>
      <c r="O36" s="75" t="e">
        <f t="shared" si="26"/>
        <v>#REF!</v>
      </c>
      <c r="P36" s="67" t="e">
        <f t="shared" si="27"/>
        <v>#REF!</v>
      </c>
      <c r="Q36" s="66"/>
      <c r="R36" s="120"/>
      <c r="S36" s="125"/>
      <c r="T36" s="127"/>
      <c r="U36" s="60"/>
      <c r="V36" s="60"/>
      <c r="W36" s="60"/>
      <c r="X36" s="60"/>
      <c r="Y36" s="60"/>
      <c r="Z36" s="61"/>
      <c r="AA36" s="61"/>
      <c r="AB36" s="60"/>
      <c r="AC36" s="120"/>
      <c r="AD36" s="125"/>
      <c r="AE36" s="123"/>
      <c r="AF36" s="61"/>
      <c r="AG36" s="60"/>
      <c r="AH36" s="60"/>
      <c r="AI36" s="60"/>
      <c r="AJ36" s="60"/>
      <c r="AK36" s="61"/>
      <c r="AL36" s="61"/>
      <c r="AM36" s="60"/>
      <c r="AN36" s="120"/>
      <c r="AO36" s="125"/>
      <c r="AP36" s="123"/>
      <c r="AQ36" s="61"/>
      <c r="AR36" s="60"/>
      <c r="AS36" s="60"/>
      <c r="AT36" s="60"/>
      <c r="AU36" s="60"/>
      <c r="AV36" s="61"/>
      <c r="AW36" s="61"/>
      <c r="AX36" s="60"/>
      <c r="AY36" s="76"/>
      <c r="AZ36" s="83"/>
      <c r="BB36" s="410"/>
      <c r="BC36" s="66">
        <f t="shared" si="42"/>
        <v>0</v>
      </c>
      <c r="BD36" s="60">
        <f t="shared" si="10"/>
        <v>0</v>
      </c>
      <c r="BE36" s="60" t="e">
        <f t="shared" si="11"/>
        <v>#REF!</v>
      </c>
      <c r="BF36" s="60" t="e">
        <f t="shared" si="12"/>
        <v>#REF!</v>
      </c>
      <c r="BG36" s="60" t="e">
        <f t="shared" si="13"/>
        <v>#REF!</v>
      </c>
      <c r="BH36" s="61" t="e">
        <f t="shared" si="28"/>
        <v>#REF!</v>
      </c>
      <c r="BI36" s="69" t="e">
        <f t="shared" si="29"/>
        <v>#REF!</v>
      </c>
      <c r="BJ36" s="76" t="str">
        <f t="shared" si="30"/>
        <v>○</v>
      </c>
      <c r="BK36" s="83">
        <f t="shared" si="31"/>
        <v>0</v>
      </c>
      <c r="BL36" s="410" t="e">
        <f t="shared" si="14"/>
        <v>#REF!</v>
      </c>
      <c r="BM36" s="66">
        <f t="shared" si="32"/>
        <v>0</v>
      </c>
      <c r="BN36" s="60">
        <f t="shared" si="15"/>
        <v>0</v>
      </c>
      <c r="BO36" s="60" t="e">
        <f t="shared" si="16"/>
        <v>#REF!</v>
      </c>
      <c r="BP36" s="60" t="e">
        <f t="shared" si="17"/>
        <v>#REF!</v>
      </c>
      <c r="BQ36" s="60" t="e">
        <f t="shared" si="18"/>
        <v>#REF!</v>
      </c>
      <c r="BR36" s="61" t="e">
        <f t="shared" si="33"/>
        <v>#REF!</v>
      </c>
      <c r="BS36" s="69" t="e">
        <f t="shared" si="34"/>
        <v>#REF!</v>
      </c>
      <c r="BT36" s="76" t="e">
        <f t="shared" si="35"/>
        <v>#REF!</v>
      </c>
      <c r="BU36" s="83" t="e">
        <f t="shared" si="36"/>
        <v>#REF!</v>
      </c>
      <c r="BV36" s="410" t="e">
        <f t="shared" si="19"/>
        <v>#REF!</v>
      </c>
      <c r="BW36" s="66">
        <f t="shared" si="37"/>
        <v>0</v>
      </c>
      <c r="BX36" s="60">
        <f t="shared" si="20"/>
        <v>0</v>
      </c>
      <c r="BY36" s="60" t="e">
        <f t="shared" si="21"/>
        <v>#REF!</v>
      </c>
      <c r="BZ36" s="60" t="e">
        <f t="shared" si="22"/>
        <v>#REF!</v>
      </c>
      <c r="CA36" s="60" t="e">
        <f t="shared" si="23"/>
        <v>#REF!</v>
      </c>
      <c r="CB36" s="60" t="e">
        <f t="shared" si="38"/>
        <v>#REF!</v>
      </c>
      <c r="CC36" s="67" t="e">
        <f t="shared" si="39"/>
        <v>#REF!</v>
      </c>
      <c r="CD36" s="76" t="e">
        <f t="shared" si="40"/>
        <v>#REF!</v>
      </c>
      <c r="CE36" s="83" t="e">
        <f t="shared" si="41"/>
        <v>#REF!</v>
      </c>
    </row>
    <row r="37" spans="1:85" ht="23.1" customHeight="1" x14ac:dyDescent="0.15">
      <c r="A37" s="681"/>
      <c r="B37" s="64" t="s">
        <v>81</v>
      </c>
      <c r="C37" s="429"/>
      <c r="D37" s="73"/>
      <c r="E37" s="61"/>
      <c r="F37" s="73"/>
      <c r="G37" s="61"/>
      <c r="H37" s="61"/>
      <c r="I37" s="420"/>
      <c r="J37" s="68">
        <f t="shared" si="24"/>
        <v>0</v>
      </c>
      <c r="K37" s="61">
        <f t="shared" si="7"/>
        <v>0</v>
      </c>
      <c r="L37" s="61" t="e">
        <f t="shared" si="8"/>
        <v>#REF!</v>
      </c>
      <c r="M37" s="73" t="e">
        <f t="shared" si="9"/>
        <v>#REF!</v>
      </c>
      <c r="N37" s="73" t="e">
        <f t="shared" si="25"/>
        <v>#REF!</v>
      </c>
      <c r="O37" s="73" t="e">
        <f t="shared" si="26"/>
        <v>#REF!</v>
      </c>
      <c r="P37" s="69" t="e">
        <f t="shared" si="27"/>
        <v>#REF!</v>
      </c>
      <c r="Q37" s="68"/>
      <c r="R37" s="120"/>
      <c r="S37" s="125"/>
      <c r="T37" s="130"/>
      <c r="U37" s="61"/>
      <c r="V37" s="61"/>
      <c r="W37" s="61"/>
      <c r="X37" s="61"/>
      <c r="Y37" s="61"/>
      <c r="Z37" s="61"/>
      <c r="AA37" s="61"/>
      <c r="AB37" s="61"/>
      <c r="AC37" s="120"/>
      <c r="AD37" s="125"/>
      <c r="AE37" s="123"/>
      <c r="AF37" s="61"/>
      <c r="AG37" s="61"/>
      <c r="AH37" s="61"/>
      <c r="AI37" s="61"/>
      <c r="AJ37" s="61"/>
      <c r="AK37" s="61"/>
      <c r="AL37" s="61"/>
      <c r="AM37" s="61"/>
      <c r="AN37" s="120"/>
      <c r="AO37" s="125"/>
      <c r="AP37" s="123"/>
      <c r="AQ37" s="61"/>
      <c r="AR37" s="61"/>
      <c r="AS37" s="61"/>
      <c r="AT37" s="61"/>
      <c r="AU37" s="61"/>
      <c r="AV37" s="61"/>
      <c r="AW37" s="61"/>
      <c r="AX37" s="61"/>
      <c r="AY37" s="76"/>
      <c r="AZ37" s="83"/>
      <c r="BB37" s="409"/>
      <c r="BC37" s="68">
        <f t="shared" si="42"/>
        <v>0</v>
      </c>
      <c r="BD37" s="61">
        <f t="shared" si="10"/>
        <v>0</v>
      </c>
      <c r="BE37" s="61" t="e">
        <f t="shared" si="11"/>
        <v>#REF!</v>
      </c>
      <c r="BF37" s="61" t="e">
        <f t="shared" si="12"/>
        <v>#REF!</v>
      </c>
      <c r="BG37" s="61" t="e">
        <f t="shared" si="13"/>
        <v>#REF!</v>
      </c>
      <c r="BH37" s="61" t="e">
        <f t="shared" si="28"/>
        <v>#REF!</v>
      </c>
      <c r="BI37" s="69" t="e">
        <f t="shared" si="29"/>
        <v>#REF!</v>
      </c>
      <c r="BJ37" s="76" t="str">
        <f t="shared" si="30"/>
        <v>○</v>
      </c>
      <c r="BK37" s="83">
        <f t="shared" si="31"/>
        <v>0</v>
      </c>
      <c r="BL37" s="409" t="e">
        <f t="shared" si="14"/>
        <v>#REF!</v>
      </c>
      <c r="BM37" s="68">
        <f t="shared" si="32"/>
        <v>0</v>
      </c>
      <c r="BN37" s="61">
        <f t="shared" si="15"/>
        <v>0</v>
      </c>
      <c r="BO37" s="61" t="e">
        <f t="shared" si="16"/>
        <v>#REF!</v>
      </c>
      <c r="BP37" s="61" t="e">
        <f t="shared" si="17"/>
        <v>#REF!</v>
      </c>
      <c r="BQ37" s="61" t="e">
        <f t="shared" si="18"/>
        <v>#REF!</v>
      </c>
      <c r="BR37" s="61" t="e">
        <f t="shared" si="33"/>
        <v>#REF!</v>
      </c>
      <c r="BS37" s="69" t="e">
        <f t="shared" si="34"/>
        <v>#REF!</v>
      </c>
      <c r="BT37" s="76" t="e">
        <f t="shared" si="35"/>
        <v>#REF!</v>
      </c>
      <c r="BU37" s="83" t="e">
        <f t="shared" si="36"/>
        <v>#REF!</v>
      </c>
      <c r="BV37" s="409" t="e">
        <f t="shared" si="19"/>
        <v>#REF!</v>
      </c>
      <c r="BW37" s="68">
        <f t="shared" si="37"/>
        <v>0</v>
      </c>
      <c r="BX37" s="61">
        <f t="shared" si="20"/>
        <v>0</v>
      </c>
      <c r="BY37" s="61" t="e">
        <f t="shared" si="21"/>
        <v>#REF!</v>
      </c>
      <c r="BZ37" s="61" t="e">
        <f t="shared" si="22"/>
        <v>#REF!</v>
      </c>
      <c r="CA37" s="61" t="e">
        <f t="shared" si="23"/>
        <v>#REF!</v>
      </c>
      <c r="CB37" s="61" t="e">
        <f t="shared" si="38"/>
        <v>#REF!</v>
      </c>
      <c r="CC37" s="69" t="e">
        <f t="shared" si="39"/>
        <v>#REF!</v>
      </c>
      <c r="CD37" s="76" t="e">
        <f t="shared" si="40"/>
        <v>#REF!</v>
      </c>
      <c r="CE37" s="83" t="e">
        <f t="shared" si="41"/>
        <v>#REF!</v>
      </c>
    </row>
    <row r="38" spans="1:85" ht="23.1" customHeight="1" x14ac:dyDescent="0.15">
      <c r="A38" s="681"/>
      <c r="B38" s="65" t="s">
        <v>82</v>
      </c>
      <c r="C38" s="430"/>
      <c r="D38" s="433"/>
      <c r="E38" s="62"/>
      <c r="F38" s="433"/>
      <c r="G38" s="62"/>
      <c r="H38" s="62"/>
      <c r="I38" s="421"/>
      <c r="J38" s="70">
        <f t="shared" si="24"/>
        <v>0</v>
      </c>
      <c r="K38" s="62">
        <f t="shared" si="7"/>
        <v>0</v>
      </c>
      <c r="L38" s="62" t="e">
        <f t="shared" si="8"/>
        <v>#REF!</v>
      </c>
      <c r="M38" s="74" t="e">
        <f t="shared" si="9"/>
        <v>#REF!</v>
      </c>
      <c r="N38" s="73" t="e">
        <f t="shared" si="25"/>
        <v>#REF!</v>
      </c>
      <c r="O38" s="74" t="e">
        <f t="shared" si="26"/>
        <v>#REF!</v>
      </c>
      <c r="P38" s="71" t="e">
        <f t="shared" si="27"/>
        <v>#REF!</v>
      </c>
      <c r="Q38" s="70"/>
      <c r="R38" s="120"/>
      <c r="S38" s="125"/>
      <c r="T38" s="123"/>
      <c r="U38" s="62"/>
      <c r="V38" s="62"/>
      <c r="W38" s="62"/>
      <c r="X38" s="62"/>
      <c r="Y38" s="62"/>
      <c r="Z38" s="61"/>
      <c r="AA38" s="61"/>
      <c r="AB38" s="62"/>
      <c r="AC38" s="120"/>
      <c r="AD38" s="125"/>
      <c r="AE38" s="123"/>
      <c r="AF38" s="61"/>
      <c r="AG38" s="62"/>
      <c r="AH38" s="62"/>
      <c r="AI38" s="62"/>
      <c r="AJ38" s="62"/>
      <c r="AK38" s="61"/>
      <c r="AL38" s="61"/>
      <c r="AM38" s="62"/>
      <c r="AN38" s="120"/>
      <c r="AO38" s="125"/>
      <c r="AP38" s="123"/>
      <c r="AQ38" s="61"/>
      <c r="AR38" s="62"/>
      <c r="AS38" s="62"/>
      <c r="AT38" s="62"/>
      <c r="AU38" s="62"/>
      <c r="AV38" s="61"/>
      <c r="AW38" s="61"/>
      <c r="AX38" s="62"/>
      <c r="AY38" s="76"/>
      <c r="AZ38" s="83"/>
      <c r="BB38" s="411"/>
      <c r="BC38" s="70">
        <f t="shared" si="42"/>
        <v>0</v>
      </c>
      <c r="BD38" s="62">
        <f t="shared" si="10"/>
        <v>0</v>
      </c>
      <c r="BE38" s="62" t="e">
        <f t="shared" si="11"/>
        <v>#REF!</v>
      </c>
      <c r="BF38" s="62" t="e">
        <f t="shared" si="12"/>
        <v>#REF!</v>
      </c>
      <c r="BG38" s="62" t="e">
        <f t="shared" si="13"/>
        <v>#REF!</v>
      </c>
      <c r="BH38" s="61" t="e">
        <f t="shared" si="28"/>
        <v>#REF!</v>
      </c>
      <c r="BI38" s="69" t="e">
        <f t="shared" si="29"/>
        <v>#REF!</v>
      </c>
      <c r="BJ38" s="76" t="str">
        <f t="shared" si="30"/>
        <v>○</v>
      </c>
      <c r="BK38" s="83">
        <f t="shared" si="31"/>
        <v>0</v>
      </c>
      <c r="BL38" s="411" t="e">
        <f t="shared" si="14"/>
        <v>#REF!</v>
      </c>
      <c r="BM38" s="70">
        <f t="shared" si="32"/>
        <v>0</v>
      </c>
      <c r="BN38" s="62">
        <f t="shared" si="15"/>
        <v>0</v>
      </c>
      <c r="BO38" s="62" t="e">
        <f t="shared" si="16"/>
        <v>#REF!</v>
      </c>
      <c r="BP38" s="62" t="e">
        <f t="shared" si="17"/>
        <v>#REF!</v>
      </c>
      <c r="BQ38" s="62" t="e">
        <f t="shared" si="18"/>
        <v>#REF!</v>
      </c>
      <c r="BR38" s="61" t="e">
        <f t="shared" si="33"/>
        <v>#REF!</v>
      </c>
      <c r="BS38" s="69" t="e">
        <f t="shared" si="34"/>
        <v>#REF!</v>
      </c>
      <c r="BT38" s="76" t="e">
        <f t="shared" si="35"/>
        <v>#REF!</v>
      </c>
      <c r="BU38" s="83" t="e">
        <f t="shared" si="36"/>
        <v>#REF!</v>
      </c>
      <c r="BV38" s="411" t="e">
        <f t="shared" si="19"/>
        <v>#REF!</v>
      </c>
      <c r="BW38" s="70">
        <f t="shared" si="37"/>
        <v>0</v>
      </c>
      <c r="BX38" s="62">
        <f t="shared" si="20"/>
        <v>0</v>
      </c>
      <c r="BY38" s="62" t="e">
        <f t="shared" si="21"/>
        <v>#REF!</v>
      </c>
      <c r="BZ38" s="62" t="e">
        <f t="shared" si="22"/>
        <v>#REF!</v>
      </c>
      <c r="CA38" s="62" t="e">
        <f t="shared" si="23"/>
        <v>#REF!</v>
      </c>
      <c r="CB38" s="62" t="e">
        <f t="shared" si="38"/>
        <v>#REF!</v>
      </c>
      <c r="CC38" s="71" t="e">
        <f t="shared" si="39"/>
        <v>#REF!</v>
      </c>
      <c r="CD38" s="76" t="e">
        <f t="shared" si="40"/>
        <v>#REF!</v>
      </c>
      <c r="CE38" s="83" t="e">
        <f t="shared" si="41"/>
        <v>#REF!</v>
      </c>
    </row>
    <row r="39" spans="1:85" ht="23.1" customHeight="1" x14ac:dyDescent="0.15">
      <c r="A39" s="681" t="s">
        <v>94</v>
      </c>
      <c r="B39" s="63" t="s">
        <v>80</v>
      </c>
      <c r="C39" s="431"/>
      <c r="D39" s="75"/>
      <c r="E39" s="60"/>
      <c r="F39" s="75"/>
      <c r="G39" s="60"/>
      <c r="H39" s="60"/>
      <c r="I39" s="422"/>
      <c r="J39" s="66">
        <f t="shared" si="24"/>
        <v>0</v>
      </c>
      <c r="K39" s="60">
        <f t="shared" si="7"/>
        <v>0</v>
      </c>
      <c r="L39" s="60" t="e">
        <f t="shared" si="8"/>
        <v>#REF!</v>
      </c>
      <c r="M39" s="75" t="e">
        <f t="shared" si="9"/>
        <v>#REF!</v>
      </c>
      <c r="N39" s="75" t="e">
        <f t="shared" si="25"/>
        <v>#REF!</v>
      </c>
      <c r="O39" s="73" t="e">
        <f t="shared" si="26"/>
        <v>#REF!</v>
      </c>
      <c r="P39" s="73" t="e">
        <f t="shared" si="27"/>
        <v>#REF!</v>
      </c>
      <c r="Q39" s="66"/>
      <c r="R39" s="120"/>
      <c r="S39" s="125"/>
      <c r="T39" s="128"/>
      <c r="U39" s="61"/>
      <c r="V39" s="61"/>
      <c r="W39" s="60"/>
      <c r="X39" s="61"/>
      <c r="Y39" s="61"/>
      <c r="Z39" s="60"/>
      <c r="AA39" s="60"/>
      <c r="AB39" s="60"/>
      <c r="AC39" s="120"/>
      <c r="AD39" s="125"/>
      <c r="AE39" s="123"/>
      <c r="AF39" s="60"/>
      <c r="AG39" s="61"/>
      <c r="AH39" s="61"/>
      <c r="AI39" s="61"/>
      <c r="AJ39" s="61"/>
      <c r="AK39" s="60"/>
      <c r="AL39" s="60"/>
      <c r="AM39" s="60"/>
      <c r="AN39" s="120"/>
      <c r="AO39" s="125"/>
      <c r="AP39" s="123"/>
      <c r="AQ39" s="60"/>
      <c r="AR39" s="61"/>
      <c r="AS39" s="60"/>
      <c r="AT39" s="61"/>
      <c r="AU39" s="61"/>
      <c r="AV39" s="60"/>
      <c r="AW39" s="60"/>
      <c r="AX39" s="60"/>
      <c r="AY39" s="76"/>
      <c r="AZ39" s="83"/>
      <c r="BB39" s="410"/>
      <c r="BC39" s="66">
        <f t="shared" si="42"/>
        <v>0</v>
      </c>
      <c r="BD39" s="60">
        <f t="shared" si="10"/>
        <v>0</v>
      </c>
      <c r="BE39" s="60" t="e">
        <f t="shared" si="11"/>
        <v>#REF!</v>
      </c>
      <c r="BF39" s="60" t="e">
        <f t="shared" si="12"/>
        <v>#REF!</v>
      </c>
      <c r="BG39" s="60" t="e">
        <f t="shared" si="13"/>
        <v>#REF!</v>
      </c>
      <c r="BH39" s="60" t="e">
        <f t="shared" si="28"/>
        <v>#REF!</v>
      </c>
      <c r="BI39" s="67" t="e">
        <f t="shared" si="29"/>
        <v>#REF!</v>
      </c>
      <c r="BJ39" s="76" t="str">
        <f t="shared" si="30"/>
        <v>○</v>
      </c>
      <c r="BK39" s="83">
        <f t="shared" si="31"/>
        <v>0</v>
      </c>
      <c r="BL39" s="410" t="e">
        <f t="shared" si="14"/>
        <v>#REF!</v>
      </c>
      <c r="BM39" s="66">
        <f t="shared" si="32"/>
        <v>0</v>
      </c>
      <c r="BN39" s="60">
        <f t="shared" si="15"/>
        <v>0</v>
      </c>
      <c r="BO39" s="60" t="e">
        <f t="shared" si="16"/>
        <v>#REF!</v>
      </c>
      <c r="BP39" s="60" t="e">
        <f t="shared" si="17"/>
        <v>#REF!</v>
      </c>
      <c r="BQ39" s="60" t="e">
        <f t="shared" si="18"/>
        <v>#REF!</v>
      </c>
      <c r="BR39" s="60" t="e">
        <f t="shared" si="33"/>
        <v>#REF!</v>
      </c>
      <c r="BS39" s="67" t="e">
        <f t="shared" si="34"/>
        <v>#REF!</v>
      </c>
      <c r="BT39" s="76" t="e">
        <f t="shared" si="35"/>
        <v>#REF!</v>
      </c>
      <c r="BU39" s="83" t="e">
        <f t="shared" si="36"/>
        <v>#REF!</v>
      </c>
      <c r="BV39" s="410" t="e">
        <f t="shared" si="19"/>
        <v>#REF!</v>
      </c>
      <c r="BW39" s="66">
        <f t="shared" si="37"/>
        <v>0</v>
      </c>
      <c r="BX39" s="60">
        <f t="shared" si="20"/>
        <v>0</v>
      </c>
      <c r="BY39" s="60" t="e">
        <f t="shared" si="21"/>
        <v>#REF!</v>
      </c>
      <c r="BZ39" s="60" t="e">
        <f t="shared" si="22"/>
        <v>#REF!</v>
      </c>
      <c r="CA39" s="60" t="e">
        <f t="shared" si="23"/>
        <v>#REF!</v>
      </c>
      <c r="CB39" s="61" t="e">
        <f t="shared" si="38"/>
        <v>#REF!</v>
      </c>
      <c r="CC39" s="69" t="e">
        <f t="shared" si="39"/>
        <v>#REF!</v>
      </c>
      <c r="CD39" s="76" t="e">
        <f t="shared" si="40"/>
        <v>#REF!</v>
      </c>
      <c r="CE39" s="83" t="e">
        <f t="shared" si="41"/>
        <v>#REF!</v>
      </c>
    </row>
    <row r="40" spans="1:85" ht="23.1" customHeight="1" x14ac:dyDescent="0.15">
      <c r="A40" s="681"/>
      <c r="B40" s="64" t="s">
        <v>81</v>
      </c>
      <c r="C40" s="429"/>
      <c r="D40" s="73"/>
      <c r="E40" s="61"/>
      <c r="F40" s="73"/>
      <c r="G40" s="61"/>
      <c r="H40" s="61"/>
      <c r="I40" s="420"/>
      <c r="J40" s="68">
        <f t="shared" si="24"/>
        <v>0</v>
      </c>
      <c r="K40" s="61">
        <f t="shared" si="7"/>
        <v>0</v>
      </c>
      <c r="L40" s="61" t="e">
        <f t="shared" si="8"/>
        <v>#REF!</v>
      </c>
      <c r="M40" s="73" t="e">
        <f t="shared" si="9"/>
        <v>#REF!</v>
      </c>
      <c r="N40" s="73" t="e">
        <f t="shared" si="25"/>
        <v>#REF!</v>
      </c>
      <c r="O40" s="73" t="e">
        <f t="shared" si="26"/>
        <v>#REF!</v>
      </c>
      <c r="P40" s="73" t="e">
        <f t="shared" si="27"/>
        <v>#REF!</v>
      </c>
      <c r="Q40" s="68"/>
      <c r="R40" s="120"/>
      <c r="S40" s="125"/>
      <c r="T40" s="122"/>
      <c r="U40" s="61"/>
      <c r="V40" s="61"/>
      <c r="W40" s="61"/>
      <c r="X40" s="61"/>
      <c r="Y40" s="61"/>
      <c r="Z40" s="61"/>
      <c r="AA40" s="61"/>
      <c r="AB40" s="61"/>
      <c r="AC40" s="120"/>
      <c r="AD40" s="125"/>
      <c r="AE40" s="123"/>
      <c r="AF40" s="61"/>
      <c r="AG40" s="61"/>
      <c r="AH40" s="61"/>
      <c r="AI40" s="61"/>
      <c r="AJ40" s="61"/>
      <c r="AK40" s="61"/>
      <c r="AL40" s="61"/>
      <c r="AM40" s="61"/>
      <c r="AN40" s="120"/>
      <c r="AO40" s="125"/>
      <c r="AP40" s="123"/>
      <c r="AQ40" s="61"/>
      <c r="AR40" s="61"/>
      <c r="AS40" s="61"/>
      <c r="AT40" s="61"/>
      <c r="AU40" s="61"/>
      <c r="AV40" s="61"/>
      <c r="AW40" s="61"/>
      <c r="AX40" s="61"/>
      <c r="AY40" s="76"/>
      <c r="AZ40" s="83"/>
      <c r="BB40" s="409"/>
      <c r="BC40" s="68">
        <f t="shared" si="42"/>
        <v>0</v>
      </c>
      <c r="BD40" s="61">
        <f t="shared" si="10"/>
        <v>0</v>
      </c>
      <c r="BE40" s="61" t="e">
        <f t="shared" si="11"/>
        <v>#REF!</v>
      </c>
      <c r="BF40" s="61" t="e">
        <f t="shared" si="12"/>
        <v>#REF!</v>
      </c>
      <c r="BG40" s="61" t="e">
        <f t="shared" si="13"/>
        <v>#REF!</v>
      </c>
      <c r="BH40" s="61" t="e">
        <f t="shared" si="28"/>
        <v>#REF!</v>
      </c>
      <c r="BI40" s="69" t="e">
        <f t="shared" si="29"/>
        <v>#REF!</v>
      </c>
      <c r="BJ40" s="76" t="str">
        <f t="shared" si="30"/>
        <v>○</v>
      </c>
      <c r="BK40" s="83">
        <f t="shared" si="31"/>
        <v>0</v>
      </c>
      <c r="BL40" s="409" t="e">
        <f t="shared" si="14"/>
        <v>#REF!</v>
      </c>
      <c r="BM40" s="68">
        <f t="shared" si="32"/>
        <v>0</v>
      </c>
      <c r="BN40" s="61">
        <f t="shared" si="15"/>
        <v>0</v>
      </c>
      <c r="BO40" s="61" t="e">
        <f t="shared" si="16"/>
        <v>#REF!</v>
      </c>
      <c r="BP40" s="61" t="e">
        <f t="shared" si="17"/>
        <v>#REF!</v>
      </c>
      <c r="BQ40" s="61" t="e">
        <f t="shared" si="18"/>
        <v>#REF!</v>
      </c>
      <c r="BR40" s="61" t="e">
        <f t="shared" si="33"/>
        <v>#REF!</v>
      </c>
      <c r="BS40" s="69" t="e">
        <f t="shared" si="34"/>
        <v>#REF!</v>
      </c>
      <c r="BT40" s="76" t="e">
        <f t="shared" si="35"/>
        <v>#REF!</v>
      </c>
      <c r="BU40" s="83" t="e">
        <f t="shared" si="36"/>
        <v>#REF!</v>
      </c>
      <c r="BV40" s="409" t="e">
        <f t="shared" si="19"/>
        <v>#REF!</v>
      </c>
      <c r="BW40" s="68">
        <f t="shared" si="37"/>
        <v>0</v>
      </c>
      <c r="BX40" s="61">
        <f t="shared" si="20"/>
        <v>0</v>
      </c>
      <c r="BY40" s="61" t="e">
        <f t="shared" si="21"/>
        <v>#REF!</v>
      </c>
      <c r="BZ40" s="61" t="e">
        <f t="shared" si="22"/>
        <v>#REF!</v>
      </c>
      <c r="CA40" s="61" t="e">
        <f t="shared" si="23"/>
        <v>#REF!</v>
      </c>
      <c r="CB40" s="61" t="e">
        <f t="shared" si="38"/>
        <v>#REF!</v>
      </c>
      <c r="CC40" s="69" t="e">
        <f t="shared" si="39"/>
        <v>#REF!</v>
      </c>
      <c r="CD40" s="76" t="e">
        <f t="shared" si="40"/>
        <v>#REF!</v>
      </c>
      <c r="CE40" s="83" t="e">
        <f t="shared" si="41"/>
        <v>#REF!</v>
      </c>
    </row>
    <row r="41" spans="1:85" ht="23.1" customHeight="1" x14ac:dyDescent="0.15">
      <c r="A41" s="681"/>
      <c r="B41" s="65" t="s">
        <v>82</v>
      </c>
      <c r="C41" s="430"/>
      <c r="D41" s="433"/>
      <c r="E41" s="62"/>
      <c r="F41" s="433"/>
      <c r="G41" s="62"/>
      <c r="H41" s="62"/>
      <c r="I41" s="421"/>
      <c r="J41" s="70">
        <f t="shared" si="24"/>
        <v>0</v>
      </c>
      <c r="K41" s="62">
        <f t="shared" si="7"/>
        <v>0</v>
      </c>
      <c r="L41" s="62" t="e">
        <f t="shared" si="8"/>
        <v>#REF!</v>
      </c>
      <c r="M41" s="74" t="e">
        <f t="shared" si="9"/>
        <v>#REF!</v>
      </c>
      <c r="N41" s="74" t="e">
        <f t="shared" si="25"/>
        <v>#REF!</v>
      </c>
      <c r="O41" s="73" t="e">
        <f t="shared" si="26"/>
        <v>#REF!</v>
      </c>
      <c r="P41" s="73" t="e">
        <f t="shared" si="27"/>
        <v>#REF!</v>
      </c>
      <c r="Q41" s="70"/>
      <c r="R41" s="120"/>
      <c r="S41" s="125"/>
      <c r="T41" s="122"/>
      <c r="U41" s="61"/>
      <c r="V41" s="61"/>
      <c r="W41" s="62"/>
      <c r="X41" s="61"/>
      <c r="Y41" s="61"/>
      <c r="Z41" s="62"/>
      <c r="AA41" s="62"/>
      <c r="AB41" s="62"/>
      <c r="AC41" s="120"/>
      <c r="AD41" s="125"/>
      <c r="AE41" s="123"/>
      <c r="AF41" s="62"/>
      <c r="AG41" s="61"/>
      <c r="AH41" s="61"/>
      <c r="AI41" s="61"/>
      <c r="AJ41" s="61"/>
      <c r="AK41" s="62"/>
      <c r="AL41" s="62"/>
      <c r="AM41" s="62"/>
      <c r="AN41" s="120"/>
      <c r="AO41" s="125"/>
      <c r="AP41" s="123"/>
      <c r="AQ41" s="62"/>
      <c r="AR41" s="61"/>
      <c r="AS41" s="62"/>
      <c r="AT41" s="61"/>
      <c r="AU41" s="61"/>
      <c r="AV41" s="62"/>
      <c r="AW41" s="62"/>
      <c r="AX41" s="62"/>
      <c r="AY41" s="76"/>
      <c r="AZ41" s="83"/>
      <c r="BB41" s="411"/>
      <c r="BC41" s="70">
        <f t="shared" si="42"/>
        <v>0</v>
      </c>
      <c r="BD41" s="62">
        <f t="shared" si="10"/>
        <v>0</v>
      </c>
      <c r="BE41" s="62" t="e">
        <f t="shared" si="11"/>
        <v>#REF!</v>
      </c>
      <c r="BF41" s="62" t="e">
        <f t="shared" si="12"/>
        <v>#REF!</v>
      </c>
      <c r="BG41" s="62" t="e">
        <f t="shared" si="13"/>
        <v>#REF!</v>
      </c>
      <c r="BH41" s="62" t="e">
        <f t="shared" si="28"/>
        <v>#REF!</v>
      </c>
      <c r="BI41" s="71" t="e">
        <f t="shared" si="29"/>
        <v>#REF!</v>
      </c>
      <c r="BJ41" s="76" t="str">
        <f t="shared" si="30"/>
        <v>○</v>
      </c>
      <c r="BK41" s="83">
        <f t="shared" si="31"/>
        <v>0</v>
      </c>
      <c r="BL41" s="411" t="e">
        <f t="shared" si="14"/>
        <v>#REF!</v>
      </c>
      <c r="BM41" s="70">
        <f t="shared" si="32"/>
        <v>0</v>
      </c>
      <c r="BN41" s="62">
        <f t="shared" si="15"/>
        <v>0</v>
      </c>
      <c r="BO41" s="62" t="e">
        <f t="shared" si="16"/>
        <v>#REF!</v>
      </c>
      <c r="BP41" s="62" t="e">
        <f t="shared" si="17"/>
        <v>#REF!</v>
      </c>
      <c r="BQ41" s="62" t="e">
        <f t="shared" si="18"/>
        <v>#REF!</v>
      </c>
      <c r="BR41" s="62" t="e">
        <f t="shared" si="33"/>
        <v>#REF!</v>
      </c>
      <c r="BS41" s="71" t="e">
        <f t="shared" si="34"/>
        <v>#REF!</v>
      </c>
      <c r="BT41" s="76" t="e">
        <f t="shared" si="35"/>
        <v>#REF!</v>
      </c>
      <c r="BU41" s="83" t="e">
        <f t="shared" si="36"/>
        <v>#REF!</v>
      </c>
      <c r="BV41" s="411" t="e">
        <f t="shared" si="19"/>
        <v>#REF!</v>
      </c>
      <c r="BW41" s="70">
        <f t="shared" si="37"/>
        <v>0</v>
      </c>
      <c r="BX41" s="62">
        <f t="shared" si="20"/>
        <v>0</v>
      </c>
      <c r="BY41" s="62" t="e">
        <f t="shared" si="21"/>
        <v>#REF!</v>
      </c>
      <c r="BZ41" s="62" t="e">
        <f t="shared" si="22"/>
        <v>#REF!</v>
      </c>
      <c r="CA41" s="62" t="e">
        <f t="shared" si="23"/>
        <v>#REF!</v>
      </c>
      <c r="CB41" s="61" t="e">
        <f t="shared" si="38"/>
        <v>#REF!</v>
      </c>
      <c r="CC41" s="69" t="e">
        <f t="shared" si="39"/>
        <v>#REF!</v>
      </c>
      <c r="CD41" s="76" t="e">
        <f t="shared" si="40"/>
        <v>#REF!</v>
      </c>
      <c r="CE41" s="83" t="e">
        <f t="shared" si="41"/>
        <v>#REF!</v>
      </c>
    </row>
    <row r="42" spans="1:85" ht="23.1" customHeight="1" thickBot="1" x14ac:dyDescent="0.2">
      <c r="A42" s="680" t="s">
        <v>99</v>
      </c>
      <c r="B42" s="633"/>
      <c r="C42" s="432">
        <f t="shared" ref="C42:E42" si="43">SUM(C6:C41)</f>
        <v>0</v>
      </c>
      <c r="D42" s="357">
        <f t="shared" si="43"/>
        <v>0</v>
      </c>
      <c r="E42" s="434">
        <f t="shared" si="43"/>
        <v>0</v>
      </c>
      <c r="F42" s="435">
        <f>SUM(F6:F41)</f>
        <v>0</v>
      </c>
      <c r="G42" s="72">
        <f t="shared" ref="G42" si="44">SUM(G6:G41)</f>
        <v>0</v>
      </c>
      <c r="H42" s="434">
        <f>SUM(H6:H41)</f>
        <v>0</v>
      </c>
      <c r="I42" s="423">
        <f>SUM(I6:I41)</f>
        <v>0</v>
      </c>
      <c r="J42" s="99">
        <f t="shared" ref="J42:Q42" si="45">SUM(J6:J41)</f>
        <v>0</v>
      </c>
      <c r="K42" s="100">
        <f t="shared" si="45"/>
        <v>0</v>
      </c>
      <c r="L42" s="100" t="e">
        <f t="shared" si="45"/>
        <v>#REF!</v>
      </c>
      <c r="M42" s="101" t="e">
        <f t="shared" si="45"/>
        <v>#REF!</v>
      </c>
      <c r="N42" s="101" t="e">
        <f>SUM(N6:N41)</f>
        <v>#REF!</v>
      </c>
      <c r="O42" s="101" t="e">
        <f>SUM(O6:O41)</f>
        <v>#REF!</v>
      </c>
      <c r="P42" s="101" t="e">
        <f>SUM(P6:P41)</f>
        <v>#REF!</v>
      </c>
      <c r="Q42" s="99">
        <f t="shared" si="45"/>
        <v>0</v>
      </c>
      <c r="R42" s="131" t="s">
        <v>105</v>
      </c>
      <c r="S42" s="132">
        <f>SUM(S6:S41)</f>
        <v>0</v>
      </c>
      <c r="T42" s="133"/>
      <c r="U42" s="100">
        <f t="shared" ref="U42:X42" si="46">SUM(U6:U41)</f>
        <v>0</v>
      </c>
      <c r="V42" s="100">
        <f t="shared" si="46"/>
        <v>0</v>
      </c>
      <c r="W42" s="100">
        <f t="shared" si="46"/>
        <v>0</v>
      </c>
      <c r="X42" s="100">
        <f t="shared" si="46"/>
        <v>0</v>
      </c>
      <c r="Y42" s="100">
        <f>SUM(Y6:Y41)</f>
        <v>0</v>
      </c>
      <c r="Z42" s="100">
        <f t="shared" ref="Z42:AA42" si="47">SUM(Z6:Z41)</f>
        <v>0</v>
      </c>
      <c r="AA42" s="100">
        <f t="shared" si="47"/>
        <v>0</v>
      </c>
      <c r="AB42" s="100">
        <f t="shared" ref="AB42" si="48">SUM(AB6:AB41)</f>
        <v>0</v>
      </c>
      <c r="AC42" s="131" t="s">
        <v>101</v>
      </c>
      <c r="AD42" s="132">
        <f>SUM(AD6:AD41)</f>
        <v>0</v>
      </c>
      <c r="AE42" s="134"/>
      <c r="AF42" s="100">
        <f t="shared" ref="AF42:AI42" si="49">SUM(AF6:AF41)</f>
        <v>0</v>
      </c>
      <c r="AG42" s="100">
        <f t="shared" si="49"/>
        <v>0</v>
      </c>
      <c r="AH42" s="100">
        <f t="shared" si="49"/>
        <v>0</v>
      </c>
      <c r="AI42" s="100">
        <f t="shared" si="49"/>
        <v>0</v>
      </c>
      <c r="AJ42" s="100">
        <f>SUM(AJ6:AJ41)</f>
        <v>0</v>
      </c>
      <c r="AK42" s="100">
        <f t="shared" ref="AK42:AL42" si="50">SUM(AK6:AK41)</f>
        <v>0</v>
      </c>
      <c r="AL42" s="100">
        <f t="shared" si="50"/>
        <v>0</v>
      </c>
      <c r="AM42" s="100">
        <f t="shared" ref="AM42" si="51">SUM(AM6:AM41)</f>
        <v>0</v>
      </c>
      <c r="AN42" s="131" t="s">
        <v>101</v>
      </c>
      <c r="AO42" s="132">
        <f>SUM(AO6:AO41)</f>
        <v>0</v>
      </c>
      <c r="AP42" s="134"/>
      <c r="AQ42" s="100">
        <f t="shared" ref="AQ42:AT42" si="52">SUM(AQ6:AQ41)</f>
        <v>0</v>
      </c>
      <c r="AR42" s="100">
        <f t="shared" si="52"/>
        <v>0</v>
      </c>
      <c r="AS42" s="100">
        <f t="shared" si="52"/>
        <v>0</v>
      </c>
      <c r="AT42" s="100">
        <f t="shared" si="52"/>
        <v>0</v>
      </c>
      <c r="AU42" s="100">
        <f>SUM(AU6:AU41)</f>
        <v>0</v>
      </c>
      <c r="AV42" s="100">
        <f t="shared" ref="AV42:AW42" si="53">SUM(AV6:AV41)</f>
        <v>0</v>
      </c>
      <c r="AW42" s="100">
        <f t="shared" si="53"/>
        <v>0</v>
      </c>
      <c r="AX42" s="100">
        <f t="shared" ref="AX42" si="54">SUM(AX6:AX41)</f>
        <v>0</v>
      </c>
      <c r="AY42" s="76" t="s">
        <v>101</v>
      </c>
      <c r="AZ42" s="83">
        <f>SUM(AZ6:AZ41)</f>
        <v>0</v>
      </c>
      <c r="BB42" s="412">
        <f t="shared" ref="BB42" si="55">SUM(BB6:BB41)</f>
        <v>0</v>
      </c>
      <c r="BC42" s="99">
        <f t="shared" ref="BC42:BF42" si="56">SUM(BC6:BC41)</f>
        <v>0</v>
      </c>
      <c r="BD42" s="100">
        <f t="shared" si="56"/>
        <v>0</v>
      </c>
      <c r="BE42" s="100" t="e">
        <f t="shared" si="56"/>
        <v>#REF!</v>
      </c>
      <c r="BF42" s="100" t="e">
        <f t="shared" si="56"/>
        <v>#REF!</v>
      </c>
      <c r="BG42" s="100" t="e">
        <f>SUM(BG6:BG41)</f>
        <v>#REF!</v>
      </c>
      <c r="BH42" s="100" t="e">
        <f t="shared" ref="BH42:BI42" si="57">SUM(BH6:BH41)</f>
        <v>#REF!</v>
      </c>
      <c r="BI42" s="102" t="e">
        <f t="shared" si="57"/>
        <v>#REF!</v>
      </c>
      <c r="BJ42" s="76" t="s">
        <v>101</v>
      </c>
      <c r="BK42" s="83">
        <f>SUM(BK6:BK41)</f>
        <v>0</v>
      </c>
      <c r="BL42" s="412" t="e">
        <f t="shared" ref="BL42:BP42" si="58">SUM(BL6:BL41)</f>
        <v>#REF!</v>
      </c>
      <c r="BM42" s="99">
        <f t="shared" si="58"/>
        <v>0</v>
      </c>
      <c r="BN42" s="100">
        <f t="shared" si="58"/>
        <v>0</v>
      </c>
      <c r="BO42" s="100" t="e">
        <f t="shared" si="58"/>
        <v>#REF!</v>
      </c>
      <c r="BP42" s="100" t="e">
        <f t="shared" si="58"/>
        <v>#REF!</v>
      </c>
      <c r="BQ42" s="100" t="e">
        <f>SUM(BQ6:BQ41)</f>
        <v>#REF!</v>
      </c>
      <c r="BR42" s="100" t="e">
        <f t="shared" ref="BR42:BS42" si="59">SUM(BR6:BR41)</f>
        <v>#REF!</v>
      </c>
      <c r="BS42" s="102" t="e">
        <f t="shared" si="59"/>
        <v>#REF!</v>
      </c>
      <c r="BT42" s="76" t="s">
        <v>101</v>
      </c>
      <c r="BU42" s="83" t="e">
        <f>SUM(BU6:BU41)</f>
        <v>#REF!</v>
      </c>
      <c r="BV42" s="412" t="e">
        <f t="shared" ref="BV42:BZ42" si="60">SUM(BV6:BV41)</f>
        <v>#REF!</v>
      </c>
      <c r="BW42" s="99">
        <f t="shared" si="60"/>
        <v>0</v>
      </c>
      <c r="BX42" s="100">
        <f t="shared" si="60"/>
        <v>0</v>
      </c>
      <c r="BY42" s="100" t="e">
        <f t="shared" si="60"/>
        <v>#REF!</v>
      </c>
      <c r="BZ42" s="100" t="e">
        <f t="shared" si="60"/>
        <v>#REF!</v>
      </c>
      <c r="CA42" s="100" t="e">
        <f>SUM(CA6:CA41)</f>
        <v>#REF!</v>
      </c>
      <c r="CB42" s="100" t="e">
        <f t="shared" ref="CB42:CC42" si="61">SUM(CB6:CB41)</f>
        <v>#REF!</v>
      </c>
      <c r="CC42" s="102" t="e">
        <f t="shared" si="61"/>
        <v>#REF!</v>
      </c>
      <c r="CD42" s="76" t="s">
        <v>101</v>
      </c>
      <c r="CE42" s="83" t="e">
        <f>SUM(CE6:CE41)</f>
        <v>#REF!</v>
      </c>
    </row>
    <row r="43" spans="1:85" ht="14.25" thickBot="1" x14ac:dyDescent="0.2">
      <c r="T43" s="80"/>
    </row>
    <row r="44" spans="1:85" ht="14.25" thickBot="1" x14ac:dyDescent="0.2">
      <c r="Q44" s="695" t="s">
        <v>293</v>
      </c>
      <c r="R44" s="696"/>
      <c r="S44" s="696"/>
      <c r="T44" s="696"/>
      <c r="U44" s="696"/>
      <c r="V44" s="696"/>
      <c r="W44" s="696"/>
      <c r="X44" s="696"/>
      <c r="Y44" s="696"/>
      <c r="Z44" s="696"/>
      <c r="AA44" s="696"/>
      <c r="AB44" s="696"/>
      <c r="AC44" s="696"/>
      <c r="AD44" s="696"/>
      <c r="AE44" s="696"/>
      <c r="AF44" s="696"/>
      <c r="AG44" s="696"/>
      <c r="AH44" s="696"/>
      <c r="AI44" s="696"/>
      <c r="AJ44" s="696"/>
      <c r="AK44" s="696"/>
      <c r="AL44" s="696"/>
      <c r="AM44" s="696"/>
      <c r="AN44" s="696"/>
      <c r="AO44" s="696"/>
      <c r="AP44" s="696"/>
      <c r="AQ44" s="696"/>
      <c r="AR44" s="696"/>
      <c r="AS44" s="696"/>
      <c r="AT44" s="696"/>
      <c r="AU44" s="696"/>
      <c r="AV44" s="696"/>
      <c r="AW44" s="696"/>
      <c r="AX44" s="696"/>
      <c r="AY44" s="696"/>
      <c r="AZ44" s="696"/>
      <c r="BA44" s="696"/>
      <c r="BB44" s="697"/>
    </row>
    <row r="45" spans="1:85" ht="14.25" thickBot="1" x14ac:dyDescent="0.2">
      <c r="Q45" s="115"/>
      <c r="R45" s="360"/>
      <c r="S45" s="360"/>
      <c r="T45" s="360"/>
      <c r="U45" s="360"/>
      <c r="V45" s="360"/>
      <c r="W45" s="360"/>
      <c r="X45" s="360"/>
      <c r="Y45" s="360"/>
      <c r="Z45" s="360"/>
      <c r="AA45" s="360"/>
      <c r="AB45" s="359"/>
      <c r="AC45" s="360"/>
      <c r="AD45" s="360"/>
      <c r="AE45" s="360"/>
      <c r="AF45" s="360"/>
      <c r="AG45" s="360"/>
      <c r="AH45" s="360"/>
      <c r="AI45" s="360"/>
      <c r="AJ45" s="360"/>
      <c r="AK45" s="360"/>
      <c r="AL45" s="360"/>
      <c r="AM45" s="361" t="s">
        <v>294</v>
      </c>
      <c r="AN45" s="361"/>
      <c r="AO45" s="361"/>
      <c r="AP45" s="361"/>
      <c r="AQ45" s="361"/>
      <c r="AR45" s="361"/>
      <c r="AS45" s="361"/>
      <c r="AT45" s="361"/>
      <c r="AU45" s="361"/>
      <c r="AV45" s="361"/>
      <c r="AW45" s="361"/>
      <c r="AX45" s="361"/>
      <c r="AY45" s="361"/>
      <c r="AZ45" s="361"/>
      <c r="BA45" s="361"/>
      <c r="BB45" s="362"/>
      <c r="BC45" s="362"/>
    </row>
    <row r="46" spans="1:85" ht="14.25" thickBot="1" x14ac:dyDescent="0.2">
      <c r="Q46" s="368">
        <f>Ａ!G3</f>
        <v>4</v>
      </c>
      <c r="R46" s="131"/>
      <c r="S46" s="131"/>
      <c r="T46" s="258"/>
      <c r="U46" s="131"/>
      <c r="V46" s="131"/>
      <c r="W46" s="131"/>
      <c r="X46" s="131"/>
      <c r="Y46" s="363"/>
      <c r="Z46" s="401"/>
      <c r="AA46" s="401"/>
      <c r="AB46" s="349">
        <f>Q46+1</f>
        <v>5</v>
      </c>
      <c r="AC46" s="350">
        <f>Ａ!Q3</f>
        <v>0</v>
      </c>
      <c r="AD46" s="350">
        <f>Ａ!R3</f>
        <v>0</v>
      </c>
      <c r="AE46" s="350">
        <f>Ａ!S3</f>
        <v>0</v>
      </c>
      <c r="AF46" s="350">
        <f>Ａ!T3</f>
        <v>0</v>
      </c>
      <c r="AG46" s="350">
        <f>Ａ!U3</f>
        <v>0</v>
      </c>
      <c r="AH46" s="350">
        <f>Ａ!V3</f>
        <v>0</v>
      </c>
      <c r="AI46" s="350">
        <f>Ａ!W3</f>
        <v>0</v>
      </c>
      <c r="AJ46" s="350">
        <f>Ａ!X3</f>
        <v>0</v>
      </c>
      <c r="AK46" s="350"/>
      <c r="AL46" s="350"/>
      <c r="AM46" s="350">
        <f>AB46+1</f>
        <v>6</v>
      </c>
      <c r="AN46" s="350">
        <f>Ａ!Z3</f>
        <v>0</v>
      </c>
      <c r="AO46" s="350">
        <f>Ａ!AA3</f>
        <v>0</v>
      </c>
      <c r="AP46" s="350">
        <f>Ａ!AB3</f>
        <v>0</v>
      </c>
      <c r="AQ46" s="350">
        <f>Ａ!AC3</f>
        <v>0</v>
      </c>
      <c r="AR46" s="350">
        <f>Ａ!AD3</f>
        <v>0</v>
      </c>
      <c r="AS46" s="350">
        <f>Ａ!AE3</f>
        <v>0</v>
      </c>
      <c r="AT46" s="350">
        <f>Ａ!AF3</f>
        <v>0</v>
      </c>
      <c r="AU46" s="350">
        <f>Ａ!AG3</f>
        <v>0</v>
      </c>
      <c r="AV46" s="350"/>
      <c r="AW46" s="350"/>
      <c r="AX46" s="350">
        <f>AM46+1</f>
        <v>7</v>
      </c>
      <c r="AY46" s="350">
        <f>Ａ!AI3</f>
        <v>0</v>
      </c>
      <c r="AZ46" s="350">
        <f>Ａ!AJ3</f>
        <v>0</v>
      </c>
      <c r="BA46" s="350">
        <f>Ａ!AK3</f>
        <v>0</v>
      </c>
      <c r="BB46" s="358">
        <f>AX46+1</f>
        <v>8</v>
      </c>
      <c r="BC46" s="351">
        <f>BB46+1</f>
        <v>9</v>
      </c>
      <c r="BD46" s="369">
        <f>BC46+1</f>
        <v>10</v>
      </c>
    </row>
    <row r="47" spans="1:85" x14ac:dyDescent="0.15">
      <c r="F47" s="656" t="s">
        <v>124</v>
      </c>
      <c r="G47" s="657"/>
      <c r="H47" s="386"/>
      <c r="I47" s="386"/>
      <c r="J47" s="137"/>
      <c r="K47" s="135"/>
      <c r="L47" s="135"/>
      <c r="M47" s="135"/>
      <c r="N47" s="168"/>
      <c r="O47" s="169"/>
      <c r="P47" s="169"/>
      <c r="Q47" s="662"/>
      <c r="R47" s="142"/>
      <c r="S47" s="142"/>
      <c r="T47" s="142"/>
      <c r="U47" s="142"/>
      <c r="V47" s="142"/>
      <c r="W47" s="142"/>
      <c r="X47" s="142"/>
      <c r="Y47" s="364"/>
      <c r="Z47" s="402"/>
      <c r="AA47" s="402"/>
      <c r="AB47" s="662"/>
      <c r="AC47" s="142"/>
      <c r="AD47" s="142"/>
      <c r="AE47" s="142"/>
      <c r="AF47" s="142"/>
      <c r="AG47" s="142"/>
      <c r="AH47" s="142"/>
      <c r="AI47" s="142"/>
      <c r="AJ47" s="142"/>
      <c r="AK47" s="142"/>
      <c r="AL47" s="142"/>
      <c r="AM47" s="663"/>
      <c r="AN47" s="142"/>
      <c r="AO47" s="142"/>
      <c r="AP47" s="142"/>
      <c r="AQ47" s="142"/>
      <c r="AR47" s="142"/>
      <c r="AS47" s="142"/>
      <c r="AT47" s="142"/>
      <c r="AU47" s="142"/>
      <c r="AV47" s="142"/>
      <c r="AW47" s="142"/>
      <c r="AX47" s="663"/>
      <c r="AY47" s="135"/>
      <c r="AZ47" s="135"/>
      <c r="BA47" s="135"/>
      <c r="BB47" s="641"/>
      <c r="BC47" s="641">
        <v>1</v>
      </c>
      <c r="BD47" s="627">
        <v>1</v>
      </c>
      <c r="BE47" s="140"/>
      <c r="BF47" s="140"/>
      <c r="BG47" s="140"/>
      <c r="BH47" s="140"/>
      <c r="BI47" s="140"/>
    </row>
    <row r="48" spans="1:85" x14ac:dyDescent="0.15">
      <c r="F48" s="658"/>
      <c r="G48" s="642"/>
      <c r="H48" s="348"/>
      <c r="I48" s="348"/>
      <c r="J48" s="138"/>
      <c r="K48" s="94"/>
      <c r="L48" s="94"/>
      <c r="M48" s="94"/>
      <c r="N48" s="356"/>
      <c r="O48" s="91"/>
      <c r="P48" s="91"/>
      <c r="Q48" s="658"/>
      <c r="R48" s="90"/>
      <c r="S48" s="90"/>
      <c r="T48" s="90"/>
      <c r="U48" s="90"/>
      <c r="V48" s="90"/>
      <c r="W48" s="90"/>
      <c r="X48" s="90"/>
      <c r="Y48" s="365"/>
      <c r="Z48" s="403"/>
      <c r="AA48" s="403"/>
      <c r="AB48" s="658"/>
      <c r="AC48" s="90"/>
      <c r="AD48" s="90"/>
      <c r="AE48" s="90"/>
      <c r="AF48" s="90"/>
      <c r="AG48" s="90"/>
      <c r="AH48" s="90"/>
      <c r="AI48" s="90"/>
      <c r="AJ48" s="90"/>
      <c r="AK48" s="90"/>
      <c r="AL48" s="90"/>
      <c r="AM48" s="661"/>
      <c r="AN48" s="90"/>
      <c r="AO48" s="90"/>
      <c r="AP48" s="90"/>
      <c r="AQ48" s="90"/>
      <c r="AR48" s="90"/>
      <c r="AS48" s="90"/>
      <c r="AT48" s="90"/>
      <c r="AU48" s="90"/>
      <c r="AV48" s="90"/>
      <c r="AW48" s="90"/>
      <c r="AX48" s="661"/>
      <c r="AY48" s="94"/>
      <c r="AZ48" s="94"/>
      <c r="BA48" s="94"/>
      <c r="BB48" s="642"/>
      <c r="BC48" s="642"/>
      <c r="BD48" s="628"/>
      <c r="BE48" s="140"/>
      <c r="BF48" s="140"/>
      <c r="BG48" s="140"/>
      <c r="BH48" s="140"/>
      <c r="BI48" s="140"/>
    </row>
    <row r="49" spans="6:61" x14ac:dyDescent="0.15">
      <c r="F49" s="658" t="s">
        <v>217</v>
      </c>
      <c r="G49" s="642"/>
      <c r="H49" s="348"/>
      <c r="I49" s="348"/>
      <c r="J49" s="138"/>
      <c r="K49" s="94"/>
      <c r="L49" s="94"/>
      <c r="M49" s="94"/>
      <c r="N49" s="356"/>
      <c r="O49" s="91"/>
      <c r="P49" s="91"/>
      <c r="Q49" s="664"/>
      <c r="R49" s="143"/>
      <c r="S49" s="143"/>
      <c r="T49" s="143"/>
      <c r="U49" s="143"/>
      <c r="V49" s="143"/>
      <c r="W49" s="143"/>
      <c r="X49" s="143"/>
      <c r="Y49" s="366"/>
      <c r="Z49" s="404"/>
      <c r="AA49" s="404"/>
      <c r="AB49" s="664"/>
      <c r="AC49" s="143"/>
      <c r="AD49" s="143"/>
      <c r="AE49" s="143"/>
      <c r="AF49" s="143"/>
      <c r="AG49" s="143"/>
      <c r="AH49" s="143"/>
      <c r="AI49" s="143"/>
      <c r="AJ49" s="143"/>
      <c r="AK49" s="143"/>
      <c r="AL49" s="143"/>
      <c r="AM49" s="660"/>
      <c r="AN49" s="143"/>
      <c r="AO49" s="143"/>
      <c r="AP49" s="143"/>
      <c r="AQ49" s="143"/>
      <c r="AR49" s="143"/>
      <c r="AS49" s="143"/>
      <c r="AT49" s="143"/>
      <c r="AU49" s="143"/>
      <c r="AV49" s="143"/>
      <c r="AW49" s="143"/>
      <c r="AX49" s="660"/>
      <c r="AY49" s="136"/>
      <c r="AZ49" s="136"/>
      <c r="BA49" s="136"/>
      <c r="BB49" s="643"/>
      <c r="BC49" s="643">
        <v>12</v>
      </c>
      <c r="BD49" s="629">
        <v>10</v>
      </c>
      <c r="BE49" s="141"/>
      <c r="BF49" s="141"/>
      <c r="BG49" s="141"/>
      <c r="BH49" s="141"/>
      <c r="BI49" s="141"/>
    </row>
    <row r="50" spans="6:61" x14ac:dyDescent="0.15">
      <c r="F50" s="658"/>
      <c r="G50" s="642"/>
      <c r="H50" s="348"/>
      <c r="I50" s="348"/>
      <c r="J50" s="138"/>
      <c r="K50" s="94"/>
      <c r="L50" s="94"/>
      <c r="M50" s="94"/>
      <c r="N50" s="356"/>
      <c r="O50" s="91"/>
      <c r="P50" s="91"/>
      <c r="Q50" s="658"/>
      <c r="R50" s="143"/>
      <c r="S50" s="143"/>
      <c r="T50" s="143"/>
      <c r="U50" s="143"/>
      <c r="V50" s="143"/>
      <c r="W50" s="143"/>
      <c r="X50" s="143"/>
      <c r="Y50" s="366"/>
      <c r="Z50" s="404"/>
      <c r="AA50" s="404"/>
      <c r="AB50" s="658"/>
      <c r="AC50" s="143"/>
      <c r="AD50" s="143"/>
      <c r="AE50" s="143"/>
      <c r="AF50" s="143"/>
      <c r="AG50" s="143"/>
      <c r="AH50" s="143"/>
      <c r="AI50" s="143"/>
      <c r="AJ50" s="143"/>
      <c r="AK50" s="143"/>
      <c r="AL50" s="143"/>
      <c r="AM50" s="661"/>
      <c r="AN50" s="143"/>
      <c r="AO50" s="143"/>
      <c r="AP50" s="143"/>
      <c r="AQ50" s="143"/>
      <c r="AR50" s="143"/>
      <c r="AS50" s="143"/>
      <c r="AT50" s="143"/>
      <c r="AU50" s="143"/>
      <c r="AV50" s="143"/>
      <c r="AW50" s="143"/>
      <c r="AX50" s="661"/>
      <c r="AY50" s="136"/>
      <c r="AZ50" s="136"/>
      <c r="BA50" s="136"/>
      <c r="BB50" s="642"/>
      <c r="BC50" s="642"/>
      <c r="BD50" s="628"/>
      <c r="BE50" s="141"/>
      <c r="BF50" s="141"/>
      <c r="BG50" s="141"/>
      <c r="BH50" s="141"/>
      <c r="BI50" s="141"/>
    </row>
    <row r="51" spans="6:61" x14ac:dyDescent="0.15">
      <c r="F51" s="658" t="s">
        <v>122</v>
      </c>
      <c r="G51" s="642"/>
      <c r="H51" s="348"/>
      <c r="I51" s="348"/>
      <c r="J51" s="138"/>
      <c r="K51" s="94"/>
      <c r="L51" s="94"/>
      <c r="M51" s="94"/>
      <c r="N51" s="356"/>
      <c r="O51" s="91"/>
      <c r="P51" s="91"/>
      <c r="Q51" s="668">
        <f>-S42</f>
        <v>0</v>
      </c>
      <c r="R51" s="143"/>
      <c r="S51" s="143"/>
      <c r="T51" s="143"/>
      <c r="U51" s="143"/>
      <c r="V51" s="143"/>
      <c r="W51" s="143"/>
      <c r="X51" s="143"/>
      <c r="Y51" s="366"/>
      <c r="Z51" s="404"/>
      <c r="AA51" s="404"/>
      <c r="AB51" s="668">
        <f>-AD42</f>
        <v>0</v>
      </c>
      <c r="AC51" s="143"/>
      <c r="AD51" s="143"/>
      <c r="AE51" s="143"/>
      <c r="AF51" s="143"/>
      <c r="AG51" s="143"/>
      <c r="AH51" s="143"/>
      <c r="AI51" s="143"/>
      <c r="AJ51" s="143"/>
      <c r="AK51" s="143"/>
      <c r="AL51" s="143"/>
      <c r="AM51" s="671">
        <f>-AO42</f>
        <v>0</v>
      </c>
      <c r="AN51" s="143"/>
      <c r="AO51" s="143"/>
      <c r="AP51" s="143"/>
      <c r="AQ51" s="143"/>
      <c r="AR51" s="143"/>
      <c r="AS51" s="143"/>
      <c r="AT51" s="143"/>
      <c r="AU51" s="143"/>
      <c r="AV51" s="143"/>
      <c r="AW51" s="143"/>
      <c r="AX51" s="671">
        <f>-AZ42</f>
        <v>0</v>
      </c>
      <c r="AY51" s="136"/>
      <c r="AZ51" s="136"/>
      <c r="BA51" s="136"/>
      <c r="BB51" s="644">
        <f>-BK42</f>
        <v>0</v>
      </c>
      <c r="BC51" s="644" t="e">
        <f>-BU42</f>
        <v>#REF!</v>
      </c>
      <c r="BD51" s="630" t="e">
        <f>-CE42</f>
        <v>#REF!</v>
      </c>
      <c r="BE51" s="141"/>
      <c r="BF51" s="141"/>
      <c r="BG51" s="141"/>
      <c r="BH51" s="141"/>
      <c r="BI51" s="141"/>
    </row>
    <row r="52" spans="6:61" x14ac:dyDescent="0.15">
      <c r="F52" s="658"/>
      <c r="G52" s="642"/>
      <c r="H52" s="348"/>
      <c r="I52" s="348"/>
      <c r="J52" s="138"/>
      <c r="K52" s="94"/>
      <c r="L52" s="94"/>
      <c r="M52" s="94"/>
      <c r="N52" s="356"/>
      <c r="O52" s="91"/>
      <c r="P52" s="91"/>
      <c r="Q52" s="658"/>
      <c r="R52" s="143"/>
      <c r="S52" s="143"/>
      <c r="T52" s="143"/>
      <c r="U52" s="143"/>
      <c r="V52" s="143"/>
      <c r="W52" s="143"/>
      <c r="X52" s="143"/>
      <c r="Y52" s="366"/>
      <c r="Z52" s="404"/>
      <c r="AA52" s="404"/>
      <c r="AB52" s="658"/>
      <c r="AC52" s="143"/>
      <c r="AD52" s="143"/>
      <c r="AE52" s="143"/>
      <c r="AF52" s="143"/>
      <c r="AG52" s="143"/>
      <c r="AH52" s="143"/>
      <c r="AI52" s="143"/>
      <c r="AJ52" s="143"/>
      <c r="AK52" s="143"/>
      <c r="AL52" s="143"/>
      <c r="AM52" s="661"/>
      <c r="AN52" s="143"/>
      <c r="AO52" s="143"/>
      <c r="AP52" s="143"/>
      <c r="AQ52" s="143"/>
      <c r="AR52" s="143"/>
      <c r="AS52" s="143"/>
      <c r="AT52" s="143"/>
      <c r="AU52" s="143"/>
      <c r="AV52" s="143"/>
      <c r="AW52" s="143"/>
      <c r="AX52" s="661"/>
      <c r="AY52" s="136"/>
      <c r="AZ52" s="136"/>
      <c r="BA52" s="136"/>
      <c r="BB52" s="642"/>
      <c r="BC52" s="642"/>
      <c r="BD52" s="628"/>
      <c r="BE52" s="141"/>
      <c r="BF52" s="141"/>
      <c r="BG52" s="141"/>
      <c r="BH52" s="141"/>
      <c r="BI52" s="141"/>
    </row>
    <row r="53" spans="6:61" x14ac:dyDescent="0.15">
      <c r="F53" s="658" t="s">
        <v>125</v>
      </c>
      <c r="G53" s="642"/>
      <c r="H53" s="348"/>
      <c r="I53" s="348"/>
      <c r="J53" s="138"/>
      <c r="K53" s="94"/>
      <c r="L53" s="94"/>
      <c r="M53" s="94"/>
      <c r="N53" s="356"/>
      <c r="O53" s="91"/>
      <c r="P53" s="91"/>
      <c r="Q53" s="667"/>
      <c r="R53" s="143"/>
      <c r="S53" s="143"/>
      <c r="T53" s="143"/>
      <c r="U53" s="143"/>
      <c r="V53" s="143"/>
      <c r="W53" s="143"/>
      <c r="X53" s="143"/>
      <c r="Y53" s="366"/>
      <c r="Z53" s="404"/>
      <c r="AA53" s="404"/>
      <c r="AB53" s="667"/>
      <c r="AC53" s="143"/>
      <c r="AD53" s="143"/>
      <c r="AE53" s="143"/>
      <c r="AF53" s="143"/>
      <c r="AG53" s="143"/>
      <c r="AH53" s="143"/>
      <c r="AI53" s="143"/>
      <c r="AJ53" s="143"/>
      <c r="AK53" s="143"/>
      <c r="AL53" s="143"/>
      <c r="AM53" s="665"/>
      <c r="AN53" s="143"/>
      <c r="AO53" s="143"/>
      <c r="AP53" s="143"/>
      <c r="AQ53" s="143"/>
      <c r="AR53" s="143"/>
      <c r="AS53" s="143"/>
      <c r="AT53" s="143"/>
      <c r="AU53" s="143"/>
      <c r="AV53" s="143"/>
      <c r="AW53" s="143"/>
      <c r="AX53" s="665"/>
      <c r="AY53" s="136"/>
      <c r="AZ53" s="136"/>
      <c r="BA53" s="136"/>
      <c r="BB53" s="645"/>
      <c r="BC53" s="645">
        <v>800</v>
      </c>
      <c r="BD53" s="631">
        <v>800</v>
      </c>
      <c r="BE53" s="141"/>
      <c r="BF53" s="141"/>
      <c r="BG53" s="141"/>
      <c r="BH53" s="141"/>
      <c r="BI53" s="141"/>
    </row>
    <row r="54" spans="6:61" x14ac:dyDescent="0.15">
      <c r="F54" s="658"/>
      <c r="G54" s="642"/>
      <c r="H54" s="348"/>
      <c r="I54" s="348"/>
      <c r="J54" s="138"/>
      <c r="K54" s="94"/>
      <c r="L54" s="94"/>
      <c r="M54" s="94"/>
      <c r="N54" s="356"/>
      <c r="O54" s="91"/>
      <c r="P54" s="91"/>
      <c r="Q54" s="658"/>
      <c r="R54" s="143"/>
      <c r="S54" s="143"/>
      <c r="T54" s="143"/>
      <c r="U54" s="143"/>
      <c r="V54" s="143"/>
      <c r="W54" s="143"/>
      <c r="X54" s="143"/>
      <c r="Y54" s="366"/>
      <c r="Z54" s="404"/>
      <c r="AA54" s="404"/>
      <c r="AB54" s="658"/>
      <c r="AC54" s="143"/>
      <c r="AD54" s="143"/>
      <c r="AE54" s="143"/>
      <c r="AF54" s="143"/>
      <c r="AG54" s="143"/>
      <c r="AH54" s="143"/>
      <c r="AI54" s="143"/>
      <c r="AJ54" s="143"/>
      <c r="AK54" s="143"/>
      <c r="AL54" s="143"/>
      <c r="AM54" s="661"/>
      <c r="AN54" s="143"/>
      <c r="AO54" s="143"/>
      <c r="AP54" s="143"/>
      <c r="AQ54" s="143"/>
      <c r="AR54" s="143"/>
      <c r="AS54" s="143"/>
      <c r="AT54" s="143"/>
      <c r="AU54" s="143"/>
      <c r="AV54" s="143"/>
      <c r="AW54" s="143"/>
      <c r="AX54" s="661"/>
      <c r="AY54" s="136"/>
      <c r="AZ54" s="136"/>
      <c r="BA54" s="136"/>
      <c r="BB54" s="642"/>
      <c r="BC54" s="642"/>
      <c r="BD54" s="628"/>
      <c r="BE54" s="141"/>
      <c r="BF54" s="141"/>
      <c r="BG54" s="141"/>
      <c r="BH54" s="141"/>
      <c r="BI54" s="141"/>
    </row>
    <row r="55" spans="6:61" x14ac:dyDescent="0.15">
      <c r="F55" s="658" t="s">
        <v>123</v>
      </c>
      <c r="G55" s="642"/>
      <c r="H55" s="348"/>
      <c r="I55" s="348"/>
      <c r="J55" s="138"/>
      <c r="K55" s="94"/>
      <c r="L55" s="94"/>
      <c r="M55" s="94"/>
      <c r="N55" s="356"/>
      <c r="O55" s="91"/>
      <c r="P55" s="91"/>
      <c r="Q55" s="666">
        <f>Q51*Q53</f>
        <v>0</v>
      </c>
      <c r="R55" s="143"/>
      <c r="S55" s="143"/>
      <c r="T55" s="143"/>
      <c r="U55" s="143"/>
      <c r="V55" s="143"/>
      <c r="W55" s="143"/>
      <c r="X55" s="143"/>
      <c r="Y55" s="366"/>
      <c r="Z55" s="404"/>
      <c r="AA55" s="404"/>
      <c r="AB55" s="666">
        <f>AB51*AB53</f>
        <v>0</v>
      </c>
      <c r="AC55" s="143"/>
      <c r="AD55" s="143"/>
      <c r="AE55" s="143"/>
      <c r="AF55" s="143"/>
      <c r="AG55" s="143"/>
      <c r="AH55" s="143"/>
      <c r="AI55" s="143"/>
      <c r="AJ55" s="143"/>
      <c r="AK55" s="143"/>
      <c r="AL55" s="143"/>
      <c r="AM55" s="669">
        <f>AM51*AM53</f>
        <v>0</v>
      </c>
      <c r="AN55" s="143"/>
      <c r="AO55" s="143"/>
      <c r="AP55" s="143"/>
      <c r="AQ55" s="143"/>
      <c r="AR55" s="143"/>
      <c r="AS55" s="143"/>
      <c r="AT55" s="143"/>
      <c r="AU55" s="143"/>
      <c r="AV55" s="143"/>
      <c r="AW55" s="143"/>
      <c r="AX55" s="669">
        <f>AX51*AX53</f>
        <v>0</v>
      </c>
      <c r="AY55" s="136"/>
      <c r="AZ55" s="136"/>
      <c r="BA55" s="136"/>
      <c r="BB55" s="646">
        <f>BB51*BB53</f>
        <v>0</v>
      </c>
      <c r="BC55" s="646" t="e">
        <f>BC51*BC53</f>
        <v>#REF!</v>
      </c>
      <c r="BD55" s="632" t="e">
        <f>BD51*BD53</f>
        <v>#REF!</v>
      </c>
      <c r="BE55" s="141"/>
      <c r="BF55" s="141"/>
      <c r="BG55" s="141"/>
      <c r="BH55" s="141"/>
      <c r="BI55" s="141"/>
    </row>
    <row r="56" spans="6:61" ht="14.25" thickBot="1" x14ac:dyDescent="0.2">
      <c r="F56" s="659"/>
      <c r="G56" s="647"/>
      <c r="H56" s="399"/>
      <c r="I56" s="399"/>
      <c r="J56" s="139"/>
      <c r="K56" s="72"/>
      <c r="L56" s="72"/>
      <c r="M56" s="72"/>
      <c r="N56" s="357"/>
      <c r="O56" s="264"/>
      <c r="P56" s="264"/>
      <c r="Q56" s="659"/>
      <c r="R56" s="144"/>
      <c r="S56" s="144"/>
      <c r="T56" s="144"/>
      <c r="U56" s="144"/>
      <c r="V56" s="144"/>
      <c r="W56" s="144"/>
      <c r="X56" s="144"/>
      <c r="Y56" s="367"/>
      <c r="Z56" s="405"/>
      <c r="AA56" s="405"/>
      <c r="AB56" s="659"/>
      <c r="AC56" s="144"/>
      <c r="AD56" s="144"/>
      <c r="AE56" s="144"/>
      <c r="AF56" s="144"/>
      <c r="AG56" s="144"/>
      <c r="AH56" s="144"/>
      <c r="AI56" s="144"/>
      <c r="AJ56" s="144"/>
      <c r="AK56" s="144"/>
      <c r="AL56" s="144"/>
      <c r="AM56" s="670"/>
      <c r="AN56" s="144"/>
      <c r="AO56" s="144"/>
      <c r="AP56" s="144"/>
      <c r="AQ56" s="144"/>
      <c r="AR56" s="144"/>
      <c r="AS56" s="144"/>
      <c r="AT56" s="144"/>
      <c r="AU56" s="144"/>
      <c r="AV56" s="144"/>
      <c r="AW56" s="144"/>
      <c r="AX56" s="670"/>
      <c r="AY56" s="72"/>
      <c r="AZ56" s="72"/>
      <c r="BA56" s="72"/>
      <c r="BB56" s="647"/>
      <c r="BC56" s="647"/>
      <c r="BD56" s="633"/>
      <c r="BE56" s="140"/>
      <c r="BF56" s="140"/>
      <c r="BG56" s="140"/>
      <c r="BH56" s="140"/>
      <c r="BI56" s="140"/>
    </row>
    <row r="57" spans="6:61" ht="14.25" thickBot="1" x14ac:dyDescent="0.2"/>
    <row r="58" spans="6:61" x14ac:dyDescent="0.15">
      <c r="F58" s="656" t="s">
        <v>215</v>
      </c>
      <c r="G58" s="657"/>
      <c r="H58" s="386"/>
      <c r="I58" s="386"/>
      <c r="J58" s="137"/>
      <c r="K58" s="135"/>
      <c r="L58" s="135"/>
      <c r="M58" s="135"/>
      <c r="N58" s="135"/>
      <c r="O58" s="135"/>
      <c r="P58" s="135"/>
      <c r="Q58" s="692">
        <f>Q42-Q51</f>
        <v>0</v>
      </c>
      <c r="R58" s="179"/>
      <c r="S58" s="179"/>
      <c r="T58" s="179"/>
      <c r="U58" s="179"/>
      <c r="V58" s="179"/>
      <c r="W58" s="179"/>
      <c r="X58" s="179"/>
      <c r="Y58" s="179"/>
      <c r="Z58" s="179"/>
      <c r="AA58" s="179"/>
      <c r="AB58" s="692">
        <f t="shared" ref="AB58:BB58" si="62">AB42-AB51</f>
        <v>0</v>
      </c>
      <c r="AC58" s="692" t="e">
        <f t="shared" si="62"/>
        <v>#VALUE!</v>
      </c>
      <c r="AD58" s="692">
        <f t="shared" si="62"/>
        <v>0</v>
      </c>
      <c r="AE58" s="692">
        <f t="shared" si="62"/>
        <v>0</v>
      </c>
      <c r="AF58" s="692">
        <f t="shared" si="62"/>
        <v>0</v>
      </c>
      <c r="AG58" s="692">
        <f t="shared" si="62"/>
        <v>0</v>
      </c>
      <c r="AH58" s="692">
        <f t="shared" si="62"/>
        <v>0</v>
      </c>
      <c r="AI58" s="692">
        <f t="shared" si="62"/>
        <v>0</v>
      </c>
      <c r="AJ58" s="692">
        <f t="shared" si="62"/>
        <v>0</v>
      </c>
      <c r="AK58" s="382"/>
      <c r="AL58" s="382"/>
      <c r="AM58" s="692">
        <f t="shared" si="62"/>
        <v>0</v>
      </c>
      <c r="AN58" s="692" t="e">
        <f t="shared" si="62"/>
        <v>#VALUE!</v>
      </c>
      <c r="AO58" s="692">
        <f t="shared" si="62"/>
        <v>0</v>
      </c>
      <c r="AP58" s="692">
        <f t="shared" si="62"/>
        <v>0</v>
      </c>
      <c r="AQ58" s="692">
        <f t="shared" si="62"/>
        <v>0</v>
      </c>
      <c r="AR58" s="692">
        <f t="shared" si="62"/>
        <v>0</v>
      </c>
      <c r="AS58" s="692">
        <f t="shared" si="62"/>
        <v>0</v>
      </c>
      <c r="AT58" s="692">
        <f t="shared" si="62"/>
        <v>0</v>
      </c>
      <c r="AU58" s="692">
        <f t="shared" si="62"/>
        <v>0</v>
      </c>
      <c r="AV58" s="382"/>
      <c r="AW58" s="382"/>
      <c r="AX58" s="692">
        <f t="shared" si="62"/>
        <v>0</v>
      </c>
      <c r="AY58" s="692" t="e">
        <f t="shared" si="62"/>
        <v>#VALUE!</v>
      </c>
      <c r="AZ58" s="692">
        <f t="shared" si="62"/>
        <v>0</v>
      </c>
      <c r="BA58" s="692">
        <f t="shared" si="62"/>
        <v>0</v>
      </c>
      <c r="BB58" s="623">
        <f t="shared" si="62"/>
        <v>0</v>
      </c>
      <c r="BC58" s="623" t="e">
        <f>BL42-BC51</f>
        <v>#REF!</v>
      </c>
      <c r="BD58" s="623" t="e">
        <f>BV42-BD51</f>
        <v>#REF!</v>
      </c>
    </row>
    <row r="59" spans="6:61" x14ac:dyDescent="0.15">
      <c r="F59" s="658"/>
      <c r="G59" s="642"/>
      <c r="H59" s="348"/>
      <c r="I59" s="348"/>
      <c r="J59" s="138"/>
      <c r="K59" s="94"/>
      <c r="L59" s="94"/>
      <c r="M59" s="94"/>
      <c r="N59" s="94"/>
      <c r="O59" s="94"/>
      <c r="P59" s="94"/>
      <c r="Q59" s="693"/>
      <c r="R59" s="183"/>
      <c r="S59" s="183"/>
      <c r="T59" s="183"/>
      <c r="U59" s="183"/>
      <c r="V59" s="183"/>
      <c r="W59" s="183"/>
      <c r="X59" s="183"/>
      <c r="Y59" s="183"/>
      <c r="Z59" s="183"/>
      <c r="AA59" s="183"/>
      <c r="AB59" s="693"/>
      <c r="AC59" s="693"/>
      <c r="AD59" s="693"/>
      <c r="AE59" s="693"/>
      <c r="AF59" s="693"/>
      <c r="AG59" s="693"/>
      <c r="AH59" s="693"/>
      <c r="AI59" s="693"/>
      <c r="AJ59" s="693"/>
      <c r="AK59" s="383"/>
      <c r="AL59" s="383"/>
      <c r="AM59" s="693"/>
      <c r="AN59" s="693"/>
      <c r="AO59" s="693"/>
      <c r="AP59" s="693"/>
      <c r="AQ59" s="693"/>
      <c r="AR59" s="693"/>
      <c r="AS59" s="693"/>
      <c r="AT59" s="693"/>
      <c r="AU59" s="693"/>
      <c r="AV59" s="383"/>
      <c r="AW59" s="383"/>
      <c r="AX59" s="693"/>
      <c r="AY59" s="693"/>
      <c r="AZ59" s="693"/>
      <c r="BA59" s="693"/>
      <c r="BB59" s="624"/>
      <c r="BC59" s="624"/>
      <c r="BD59" s="624"/>
    </row>
    <row r="60" spans="6:61" x14ac:dyDescent="0.15">
      <c r="F60" s="700" t="s">
        <v>216</v>
      </c>
      <c r="G60" s="701"/>
      <c r="H60" s="400"/>
      <c r="I60" s="400"/>
      <c r="J60" s="180"/>
      <c r="K60" s="181"/>
      <c r="L60" s="181"/>
      <c r="M60" s="181"/>
      <c r="N60" s="181"/>
      <c r="O60" s="181"/>
      <c r="P60" s="181"/>
      <c r="Q60" s="698">
        <f>Q58/8</f>
        <v>0</v>
      </c>
      <c r="R60" s="182"/>
      <c r="S60" s="182"/>
      <c r="T60" s="182"/>
      <c r="U60" s="182"/>
      <c r="V60" s="182"/>
      <c r="W60" s="182"/>
      <c r="X60" s="182"/>
      <c r="Y60" s="182"/>
      <c r="Z60" s="182"/>
      <c r="AA60" s="182"/>
      <c r="AB60" s="698">
        <f t="shared" ref="AB60:BB60" si="63">AB58/8</f>
        <v>0</v>
      </c>
      <c r="AC60" s="698" t="e">
        <f t="shared" si="63"/>
        <v>#VALUE!</v>
      </c>
      <c r="AD60" s="698">
        <f t="shared" si="63"/>
        <v>0</v>
      </c>
      <c r="AE60" s="698">
        <f t="shared" si="63"/>
        <v>0</v>
      </c>
      <c r="AF60" s="698">
        <f t="shared" si="63"/>
        <v>0</v>
      </c>
      <c r="AG60" s="698">
        <f t="shared" si="63"/>
        <v>0</v>
      </c>
      <c r="AH60" s="698">
        <f t="shared" si="63"/>
        <v>0</v>
      </c>
      <c r="AI60" s="698">
        <f t="shared" si="63"/>
        <v>0</v>
      </c>
      <c r="AJ60" s="698">
        <f t="shared" si="63"/>
        <v>0</v>
      </c>
      <c r="AK60" s="380"/>
      <c r="AL60" s="380"/>
      <c r="AM60" s="698">
        <f t="shared" si="63"/>
        <v>0</v>
      </c>
      <c r="AN60" s="698" t="e">
        <f t="shared" si="63"/>
        <v>#VALUE!</v>
      </c>
      <c r="AO60" s="698">
        <f t="shared" si="63"/>
        <v>0</v>
      </c>
      <c r="AP60" s="698">
        <f t="shared" si="63"/>
        <v>0</v>
      </c>
      <c r="AQ60" s="698">
        <f t="shared" si="63"/>
        <v>0</v>
      </c>
      <c r="AR60" s="698">
        <f t="shared" si="63"/>
        <v>0</v>
      </c>
      <c r="AS60" s="698">
        <f t="shared" si="63"/>
        <v>0</v>
      </c>
      <c r="AT60" s="698">
        <f t="shared" si="63"/>
        <v>0</v>
      </c>
      <c r="AU60" s="698">
        <f t="shared" si="63"/>
        <v>0</v>
      </c>
      <c r="AV60" s="380"/>
      <c r="AW60" s="380"/>
      <c r="AX60" s="698">
        <f t="shared" si="63"/>
        <v>0</v>
      </c>
      <c r="AY60" s="698" t="e">
        <f t="shared" si="63"/>
        <v>#VALUE!</v>
      </c>
      <c r="AZ60" s="698">
        <f t="shared" si="63"/>
        <v>0</v>
      </c>
      <c r="BA60" s="698">
        <f t="shared" si="63"/>
        <v>0</v>
      </c>
      <c r="BB60" s="625">
        <f t="shared" si="63"/>
        <v>0</v>
      </c>
      <c r="BC60" s="625" t="e">
        <f t="shared" ref="BC60:BD60" si="64">BC58/8</f>
        <v>#REF!</v>
      </c>
      <c r="BD60" s="625" t="e">
        <f t="shared" si="64"/>
        <v>#REF!</v>
      </c>
    </row>
    <row r="61" spans="6:61" ht="14.25" thickBot="1" x14ac:dyDescent="0.2">
      <c r="F61" s="659"/>
      <c r="G61" s="647"/>
      <c r="H61" s="399"/>
      <c r="I61" s="399"/>
      <c r="J61" s="139"/>
      <c r="K61" s="72"/>
      <c r="L61" s="72"/>
      <c r="M61" s="72"/>
      <c r="N61" s="72"/>
      <c r="O61" s="72"/>
      <c r="P61" s="72"/>
      <c r="Q61" s="699"/>
      <c r="R61" s="178"/>
      <c r="S61" s="178"/>
      <c r="T61" s="178"/>
      <c r="U61" s="178"/>
      <c r="V61" s="178"/>
      <c r="W61" s="178"/>
      <c r="X61" s="178"/>
      <c r="Y61" s="178"/>
      <c r="Z61" s="178"/>
      <c r="AA61" s="178"/>
      <c r="AB61" s="699"/>
      <c r="AC61" s="699"/>
      <c r="AD61" s="699"/>
      <c r="AE61" s="699"/>
      <c r="AF61" s="699"/>
      <c r="AG61" s="699"/>
      <c r="AH61" s="699"/>
      <c r="AI61" s="699"/>
      <c r="AJ61" s="699"/>
      <c r="AK61" s="381"/>
      <c r="AL61" s="381"/>
      <c r="AM61" s="699"/>
      <c r="AN61" s="699"/>
      <c r="AO61" s="699"/>
      <c r="AP61" s="699"/>
      <c r="AQ61" s="699"/>
      <c r="AR61" s="699"/>
      <c r="AS61" s="699"/>
      <c r="AT61" s="699"/>
      <c r="AU61" s="699"/>
      <c r="AV61" s="381"/>
      <c r="AW61" s="381"/>
      <c r="AX61" s="699"/>
      <c r="AY61" s="699"/>
      <c r="AZ61" s="699"/>
      <c r="BA61" s="699"/>
      <c r="BB61" s="626"/>
      <c r="BC61" s="626"/>
      <c r="BD61" s="626"/>
    </row>
  </sheetData>
  <mergeCells count="198">
    <mergeCell ref="BM2:BS2"/>
    <mergeCell ref="BW2:CC2"/>
    <mergeCell ref="U2:AA2"/>
    <mergeCell ref="AF2:AL2"/>
    <mergeCell ref="AQ2:AW2"/>
    <mergeCell ref="BC2:BI2"/>
    <mergeCell ref="Z4:Z5"/>
    <mergeCell ref="AA4:AA5"/>
    <mergeCell ref="AK4:AK5"/>
    <mergeCell ref="AL4:AL5"/>
    <mergeCell ref="AV4:AV5"/>
    <mergeCell ref="AW4:AW5"/>
    <mergeCell ref="BH4:BH5"/>
    <mergeCell ref="BI4:BI5"/>
    <mergeCell ref="BR4:BR5"/>
    <mergeCell ref="BS4:BS5"/>
    <mergeCell ref="CB4:CB5"/>
    <mergeCell ref="CC4:CC5"/>
    <mergeCell ref="BJ2:BJ3"/>
    <mergeCell ref="BK2:BK3"/>
    <mergeCell ref="BC4:BC5"/>
    <mergeCell ref="BD4:BD5"/>
    <mergeCell ref="BE4:BE5"/>
    <mergeCell ref="BF4:BF5"/>
    <mergeCell ref="BA60:BA61"/>
    <mergeCell ref="AS60:AS61"/>
    <mergeCell ref="AT60:AT61"/>
    <mergeCell ref="AU60:AU61"/>
    <mergeCell ref="AY60:AY61"/>
    <mergeCell ref="AZ60:AZ61"/>
    <mergeCell ref="AY58:AY59"/>
    <mergeCell ref="AZ58:AZ59"/>
    <mergeCell ref="BA58:BA59"/>
    <mergeCell ref="AX58:AX59"/>
    <mergeCell ref="AC60:AC61"/>
    <mergeCell ref="AD60:AD61"/>
    <mergeCell ref="AE60:AE61"/>
    <mergeCell ref="AF60:AF61"/>
    <mergeCell ref="AG60:AG61"/>
    <mergeCell ref="AH60:AH61"/>
    <mergeCell ref="AI60:AI61"/>
    <mergeCell ref="AJ60:AJ61"/>
    <mergeCell ref="AN60:AN61"/>
    <mergeCell ref="AO60:AO61"/>
    <mergeCell ref="AP60:AP61"/>
    <mergeCell ref="AQ60:AQ61"/>
    <mergeCell ref="AR60:AR61"/>
    <mergeCell ref="BB58:BB59"/>
    <mergeCell ref="F60:G61"/>
    <mergeCell ref="Q60:Q61"/>
    <mergeCell ref="AB60:AB61"/>
    <mergeCell ref="AM60:AM61"/>
    <mergeCell ref="AX60:AX61"/>
    <mergeCell ref="BB60:BB61"/>
    <mergeCell ref="AC58:AC59"/>
    <mergeCell ref="AD58:AD59"/>
    <mergeCell ref="AE58:AE59"/>
    <mergeCell ref="AF58:AF59"/>
    <mergeCell ref="AG58:AG59"/>
    <mergeCell ref="AH58:AH59"/>
    <mergeCell ref="AI58:AI59"/>
    <mergeCell ref="AJ58:AJ59"/>
    <mergeCell ref="AN58:AN59"/>
    <mergeCell ref="F58:G59"/>
    <mergeCell ref="Q58:Q59"/>
    <mergeCell ref="AB58:AB59"/>
    <mergeCell ref="AM58:AM59"/>
    <mergeCell ref="J2:N2"/>
    <mergeCell ref="AO58:AO59"/>
    <mergeCell ref="AP58:AP59"/>
    <mergeCell ref="AQ58:AQ59"/>
    <mergeCell ref="AR58:AR59"/>
    <mergeCell ref="AS58:AS59"/>
    <mergeCell ref="AT58:AT59"/>
    <mergeCell ref="AU58:AU59"/>
    <mergeCell ref="Q4:Q5"/>
    <mergeCell ref="R4:R5"/>
    <mergeCell ref="W4:W5"/>
    <mergeCell ref="X4:X5"/>
    <mergeCell ref="Y4:Y5"/>
    <mergeCell ref="AB4:AB5"/>
    <mergeCell ref="AC4:AC5"/>
    <mergeCell ref="Q49:Q50"/>
    <mergeCell ref="Q51:Q52"/>
    <mergeCell ref="Q53:Q54"/>
    <mergeCell ref="Q55:Q56"/>
    <mergeCell ref="AM53:AM54"/>
    <mergeCell ref="AJ4:AJ5"/>
    <mergeCell ref="AM4:AM5"/>
    <mergeCell ref="AN4:AN5"/>
    <mergeCell ref="Q44:BB44"/>
    <mergeCell ref="A1:D1"/>
    <mergeCell ref="A2:B2"/>
    <mergeCell ref="A3:B3"/>
    <mergeCell ref="A12:A14"/>
    <mergeCell ref="A4:B4"/>
    <mergeCell ref="A5:B5"/>
    <mergeCell ref="A6:A8"/>
    <mergeCell ref="A9:A11"/>
    <mergeCell ref="C2:I2"/>
    <mergeCell ref="A42:B42"/>
    <mergeCell ref="A24:A26"/>
    <mergeCell ref="A27:A29"/>
    <mergeCell ref="A33:A35"/>
    <mergeCell ref="A36:A38"/>
    <mergeCell ref="A39:A41"/>
    <mergeCell ref="A30:A32"/>
    <mergeCell ref="U4:U5"/>
    <mergeCell ref="V4:V5"/>
    <mergeCell ref="A15:A17"/>
    <mergeCell ref="A18:A20"/>
    <mergeCell ref="A21:A23"/>
    <mergeCell ref="M4:M5"/>
    <mergeCell ref="N4:N5"/>
    <mergeCell ref="J4:J5"/>
    <mergeCell ref="K4:K5"/>
    <mergeCell ref="L4:L5"/>
    <mergeCell ref="O4:O5"/>
    <mergeCell ref="P4:P5"/>
    <mergeCell ref="BB4:BB5"/>
    <mergeCell ref="BJ4:BJ5"/>
    <mergeCell ref="AM51:AM52"/>
    <mergeCell ref="AY2:AY3"/>
    <mergeCell ref="AZ2:AZ3"/>
    <mergeCell ref="S2:S3"/>
    <mergeCell ref="R2:R3"/>
    <mergeCell ref="Q47:Q48"/>
    <mergeCell ref="AC2:AC3"/>
    <mergeCell ref="AD2:AD3"/>
    <mergeCell ref="AX4:AX5"/>
    <mergeCell ref="AY4:AY5"/>
    <mergeCell ref="AQ4:AQ5"/>
    <mergeCell ref="AR4:AR5"/>
    <mergeCell ref="AS4:AS5"/>
    <mergeCell ref="AT4:AT5"/>
    <mergeCell ref="AU4:AU5"/>
    <mergeCell ref="AN2:AN3"/>
    <mergeCell ref="AO2:AO3"/>
    <mergeCell ref="AF4:AF5"/>
    <mergeCell ref="AG4:AG5"/>
    <mergeCell ref="AH4:AH5"/>
    <mergeCell ref="AI4:AI5"/>
    <mergeCell ref="F47:G48"/>
    <mergeCell ref="F49:G50"/>
    <mergeCell ref="F51:G52"/>
    <mergeCell ref="F53:G54"/>
    <mergeCell ref="F55:G56"/>
    <mergeCell ref="BB49:BB50"/>
    <mergeCell ref="AX49:AX50"/>
    <mergeCell ref="AM49:AM50"/>
    <mergeCell ref="AB47:AB48"/>
    <mergeCell ref="AM47:AM48"/>
    <mergeCell ref="AX47:AX48"/>
    <mergeCell ref="BB47:BB48"/>
    <mergeCell ref="AB49:AB50"/>
    <mergeCell ref="AX53:AX54"/>
    <mergeCell ref="BB53:BB54"/>
    <mergeCell ref="BB51:BB52"/>
    <mergeCell ref="AB55:AB56"/>
    <mergeCell ref="AB53:AB54"/>
    <mergeCell ref="AB51:AB52"/>
    <mergeCell ref="BB55:BB56"/>
    <mergeCell ref="AX55:AX56"/>
    <mergeCell ref="AM55:AM56"/>
    <mergeCell ref="AX51:AX52"/>
    <mergeCell ref="CD2:CD3"/>
    <mergeCell ref="CE2:CE3"/>
    <mergeCell ref="CA4:CA5"/>
    <mergeCell ref="CD4:CD5"/>
    <mergeCell ref="BC47:BC48"/>
    <mergeCell ref="BC49:BC50"/>
    <mergeCell ref="BC51:BC52"/>
    <mergeCell ref="BC53:BC54"/>
    <mergeCell ref="BC55:BC56"/>
    <mergeCell ref="BV4:BV5"/>
    <mergeCell ref="BW4:BW5"/>
    <mergeCell ref="BX4:BX5"/>
    <mergeCell ref="BY4:BY5"/>
    <mergeCell ref="BZ4:BZ5"/>
    <mergeCell ref="BU2:BU3"/>
    <mergeCell ref="BT2:BT3"/>
    <mergeCell ref="BL4:BL5"/>
    <mergeCell ref="BM4:BM5"/>
    <mergeCell ref="BN4:BN5"/>
    <mergeCell ref="BO4:BO5"/>
    <mergeCell ref="BP4:BP5"/>
    <mergeCell ref="BQ4:BQ5"/>
    <mergeCell ref="BT4:BT5"/>
    <mergeCell ref="BG4:BG5"/>
    <mergeCell ref="BC58:BC59"/>
    <mergeCell ref="BC60:BC61"/>
    <mergeCell ref="BD47:BD48"/>
    <mergeCell ref="BD49:BD50"/>
    <mergeCell ref="BD51:BD52"/>
    <mergeCell ref="BD53:BD54"/>
    <mergeCell ref="BD55:BD56"/>
    <mergeCell ref="BD58:BD59"/>
    <mergeCell ref="BD60:BD61"/>
  </mergeCells>
  <phoneticPr fontId="2"/>
  <pageMargins left="0.78740157480314965" right="0.78740157480314965" top="0.98425196850393704" bottom="0.98425196850393704" header="0.51181102362204722" footer="0.51181102362204722"/>
  <pageSetup paperSize="9" scale="80" orientation="portrait" r:id="rId1"/>
  <headerFooter alignWithMargins="0"/>
  <colBreaks count="1" manualBreakCount="1">
    <brk id="54" max="41"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FF00"/>
  </sheetPr>
  <dimension ref="B2:Z44"/>
  <sheetViews>
    <sheetView zoomScaleNormal="100" workbookViewId="0">
      <selection activeCell="T11" sqref="T11"/>
    </sheetView>
  </sheetViews>
  <sheetFormatPr defaultRowHeight="13.5" x14ac:dyDescent="0.15"/>
  <cols>
    <col min="2" max="2" width="4.125" customWidth="1"/>
    <col min="3" max="3" width="15.875" customWidth="1"/>
    <col min="4" max="4" width="6.875" customWidth="1"/>
    <col min="5" max="5" width="7.25" customWidth="1"/>
    <col min="6" max="6" width="6.25" customWidth="1"/>
    <col min="7" max="8" width="4" customWidth="1"/>
    <col min="9" max="9" width="6.375" customWidth="1"/>
    <col min="10" max="10" width="3.75" customWidth="1"/>
    <col min="11" max="11" width="3.25" customWidth="1"/>
    <col min="12" max="12" width="2" customWidth="1"/>
    <col min="13" max="13" width="3.875" customWidth="1"/>
    <col min="14" max="14" width="12.125" customWidth="1"/>
    <col min="15" max="15" width="11.75" customWidth="1"/>
    <col min="16" max="16" width="5.25" customWidth="1"/>
    <col min="17" max="21" width="11.625" customWidth="1"/>
    <col min="23" max="23" width="11.375" customWidth="1"/>
    <col min="26" max="26" width="6.75" customWidth="1"/>
    <col min="266" max="266" width="15.875" customWidth="1"/>
    <col min="267" max="267" width="8.625" customWidth="1"/>
    <col min="268" max="268" width="3.25" customWidth="1"/>
    <col min="269" max="269" width="2" customWidth="1"/>
    <col min="270" max="270" width="3.875" customWidth="1"/>
    <col min="271" max="271" width="11.75" customWidth="1"/>
    <col min="272" max="272" width="5.25" customWidth="1"/>
    <col min="273" max="277" width="11.625" customWidth="1"/>
    <col min="522" max="522" width="15.875" customWidth="1"/>
    <col min="523" max="523" width="8.625" customWidth="1"/>
    <col min="524" max="524" width="3.25" customWidth="1"/>
    <col min="525" max="525" width="2" customWidth="1"/>
    <col min="526" max="526" width="3.875" customWidth="1"/>
    <col min="527" max="527" width="11.75" customWidth="1"/>
    <col min="528" max="528" width="5.25" customWidth="1"/>
    <col min="529" max="533" width="11.625" customWidth="1"/>
    <col min="778" max="778" width="15.875" customWidth="1"/>
    <col min="779" max="779" width="8.625" customWidth="1"/>
    <col min="780" max="780" width="3.25" customWidth="1"/>
    <col min="781" max="781" width="2" customWidth="1"/>
    <col min="782" max="782" width="3.875" customWidth="1"/>
    <col min="783" max="783" width="11.75" customWidth="1"/>
    <col min="784" max="784" width="5.25" customWidth="1"/>
    <col min="785" max="789" width="11.625" customWidth="1"/>
    <col min="1034" max="1034" width="15.875" customWidth="1"/>
    <col min="1035" max="1035" width="8.625" customWidth="1"/>
    <col min="1036" max="1036" width="3.25" customWidth="1"/>
    <col min="1037" max="1037" width="2" customWidth="1"/>
    <col min="1038" max="1038" width="3.875" customWidth="1"/>
    <col min="1039" max="1039" width="11.75" customWidth="1"/>
    <col min="1040" max="1040" width="5.25" customWidth="1"/>
    <col min="1041" max="1045" width="11.625" customWidth="1"/>
    <col min="1290" max="1290" width="15.875" customWidth="1"/>
    <col min="1291" max="1291" width="8.625" customWidth="1"/>
    <col min="1292" max="1292" width="3.25" customWidth="1"/>
    <col min="1293" max="1293" width="2" customWidth="1"/>
    <col min="1294" max="1294" width="3.875" customWidth="1"/>
    <col min="1295" max="1295" width="11.75" customWidth="1"/>
    <col min="1296" max="1296" width="5.25" customWidth="1"/>
    <col min="1297" max="1301" width="11.625" customWidth="1"/>
    <col min="1546" max="1546" width="15.875" customWidth="1"/>
    <col min="1547" max="1547" width="8.625" customWidth="1"/>
    <col min="1548" max="1548" width="3.25" customWidth="1"/>
    <col min="1549" max="1549" width="2" customWidth="1"/>
    <col min="1550" max="1550" width="3.875" customWidth="1"/>
    <col min="1551" max="1551" width="11.75" customWidth="1"/>
    <col min="1552" max="1552" width="5.25" customWidth="1"/>
    <col min="1553" max="1557" width="11.625" customWidth="1"/>
    <col min="1802" max="1802" width="15.875" customWidth="1"/>
    <col min="1803" max="1803" width="8.625" customWidth="1"/>
    <col min="1804" max="1804" width="3.25" customWidth="1"/>
    <col min="1805" max="1805" width="2" customWidth="1"/>
    <col min="1806" max="1806" width="3.875" customWidth="1"/>
    <col min="1807" max="1807" width="11.75" customWidth="1"/>
    <col min="1808" max="1808" width="5.25" customWidth="1"/>
    <col min="1809" max="1813" width="11.625" customWidth="1"/>
    <col min="2058" max="2058" width="15.875" customWidth="1"/>
    <col min="2059" max="2059" width="8.625" customWidth="1"/>
    <col min="2060" max="2060" width="3.25" customWidth="1"/>
    <col min="2061" max="2061" width="2" customWidth="1"/>
    <col min="2062" max="2062" width="3.875" customWidth="1"/>
    <col min="2063" max="2063" width="11.75" customWidth="1"/>
    <col min="2064" max="2064" width="5.25" customWidth="1"/>
    <col min="2065" max="2069" width="11.625" customWidth="1"/>
    <col min="2314" max="2314" width="15.875" customWidth="1"/>
    <col min="2315" max="2315" width="8.625" customWidth="1"/>
    <col min="2316" max="2316" width="3.25" customWidth="1"/>
    <col min="2317" max="2317" width="2" customWidth="1"/>
    <col min="2318" max="2318" width="3.875" customWidth="1"/>
    <col min="2319" max="2319" width="11.75" customWidth="1"/>
    <col min="2320" max="2320" width="5.25" customWidth="1"/>
    <col min="2321" max="2325" width="11.625" customWidth="1"/>
    <col min="2570" max="2570" width="15.875" customWidth="1"/>
    <col min="2571" max="2571" width="8.625" customWidth="1"/>
    <col min="2572" max="2572" width="3.25" customWidth="1"/>
    <col min="2573" max="2573" width="2" customWidth="1"/>
    <col min="2574" max="2574" width="3.875" customWidth="1"/>
    <col min="2575" max="2575" width="11.75" customWidth="1"/>
    <col min="2576" max="2576" width="5.25" customWidth="1"/>
    <col min="2577" max="2581" width="11.625" customWidth="1"/>
    <col min="2826" max="2826" width="15.875" customWidth="1"/>
    <col min="2827" max="2827" width="8.625" customWidth="1"/>
    <col min="2828" max="2828" width="3.25" customWidth="1"/>
    <col min="2829" max="2829" width="2" customWidth="1"/>
    <col min="2830" max="2830" width="3.875" customWidth="1"/>
    <col min="2831" max="2831" width="11.75" customWidth="1"/>
    <col min="2832" max="2832" width="5.25" customWidth="1"/>
    <col min="2833" max="2837" width="11.625" customWidth="1"/>
    <col min="3082" max="3082" width="15.875" customWidth="1"/>
    <col min="3083" max="3083" width="8.625" customWidth="1"/>
    <col min="3084" max="3084" width="3.25" customWidth="1"/>
    <col min="3085" max="3085" width="2" customWidth="1"/>
    <col min="3086" max="3086" width="3.875" customWidth="1"/>
    <col min="3087" max="3087" width="11.75" customWidth="1"/>
    <col min="3088" max="3088" width="5.25" customWidth="1"/>
    <col min="3089" max="3093" width="11.625" customWidth="1"/>
    <col min="3338" max="3338" width="15.875" customWidth="1"/>
    <col min="3339" max="3339" width="8.625" customWidth="1"/>
    <col min="3340" max="3340" width="3.25" customWidth="1"/>
    <col min="3341" max="3341" width="2" customWidth="1"/>
    <col min="3342" max="3342" width="3.875" customWidth="1"/>
    <col min="3343" max="3343" width="11.75" customWidth="1"/>
    <col min="3344" max="3344" width="5.25" customWidth="1"/>
    <col min="3345" max="3349" width="11.625" customWidth="1"/>
    <col min="3594" max="3594" width="15.875" customWidth="1"/>
    <col min="3595" max="3595" width="8.625" customWidth="1"/>
    <col min="3596" max="3596" width="3.25" customWidth="1"/>
    <col min="3597" max="3597" width="2" customWidth="1"/>
    <col min="3598" max="3598" width="3.875" customWidth="1"/>
    <col min="3599" max="3599" width="11.75" customWidth="1"/>
    <col min="3600" max="3600" width="5.25" customWidth="1"/>
    <col min="3601" max="3605" width="11.625" customWidth="1"/>
    <col min="3850" max="3850" width="15.875" customWidth="1"/>
    <col min="3851" max="3851" width="8.625" customWidth="1"/>
    <col min="3852" max="3852" width="3.25" customWidth="1"/>
    <col min="3853" max="3853" width="2" customWidth="1"/>
    <col min="3854" max="3854" width="3.875" customWidth="1"/>
    <col min="3855" max="3855" width="11.75" customWidth="1"/>
    <col min="3856" max="3856" width="5.25" customWidth="1"/>
    <col min="3857" max="3861" width="11.625" customWidth="1"/>
    <col min="4106" max="4106" width="15.875" customWidth="1"/>
    <col min="4107" max="4107" width="8.625" customWidth="1"/>
    <col min="4108" max="4108" width="3.25" customWidth="1"/>
    <col min="4109" max="4109" width="2" customWidth="1"/>
    <col min="4110" max="4110" width="3.875" customWidth="1"/>
    <col min="4111" max="4111" width="11.75" customWidth="1"/>
    <col min="4112" max="4112" width="5.25" customWidth="1"/>
    <col min="4113" max="4117" width="11.625" customWidth="1"/>
    <col min="4362" max="4362" width="15.875" customWidth="1"/>
    <col min="4363" max="4363" width="8.625" customWidth="1"/>
    <col min="4364" max="4364" width="3.25" customWidth="1"/>
    <col min="4365" max="4365" width="2" customWidth="1"/>
    <col min="4366" max="4366" width="3.875" customWidth="1"/>
    <col min="4367" max="4367" width="11.75" customWidth="1"/>
    <col min="4368" max="4368" width="5.25" customWidth="1"/>
    <col min="4369" max="4373" width="11.625" customWidth="1"/>
    <col min="4618" max="4618" width="15.875" customWidth="1"/>
    <col min="4619" max="4619" width="8.625" customWidth="1"/>
    <col min="4620" max="4620" width="3.25" customWidth="1"/>
    <col min="4621" max="4621" width="2" customWidth="1"/>
    <col min="4622" max="4622" width="3.875" customWidth="1"/>
    <col min="4623" max="4623" width="11.75" customWidth="1"/>
    <col min="4624" max="4624" width="5.25" customWidth="1"/>
    <col min="4625" max="4629" width="11.625" customWidth="1"/>
    <col min="4874" max="4874" width="15.875" customWidth="1"/>
    <col min="4875" max="4875" width="8.625" customWidth="1"/>
    <col min="4876" max="4876" width="3.25" customWidth="1"/>
    <col min="4877" max="4877" width="2" customWidth="1"/>
    <col min="4878" max="4878" width="3.875" customWidth="1"/>
    <col min="4879" max="4879" width="11.75" customWidth="1"/>
    <col min="4880" max="4880" width="5.25" customWidth="1"/>
    <col min="4881" max="4885" width="11.625" customWidth="1"/>
    <col min="5130" max="5130" width="15.875" customWidth="1"/>
    <col min="5131" max="5131" width="8.625" customWidth="1"/>
    <col min="5132" max="5132" width="3.25" customWidth="1"/>
    <col min="5133" max="5133" width="2" customWidth="1"/>
    <col min="5134" max="5134" width="3.875" customWidth="1"/>
    <col min="5135" max="5135" width="11.75" customWidth="1"/>
    <col min="5136" max="5136" width="5.25" customWidth="1"/>
    <col min="5137" max="5141" width="11.625" customWidth="1"/>
    <col min="5386" max="5386" width="15.875" customWidth="1"/>
    <col min="5387" max="5387" width="8.625" customWidth="1"/>
    <col min="5388" max="5388" width="3.25" customWidth="1"/>
    <col min="5389" max="5389" width="2" customWidth="1"/>
    <col min="5390" max="5390" width="3.875" customWidth="1"/>
    <col min="5391" max="5391" width="11.75" customWidth="1"/>
    <col min="5392" max="5392" width="5.25" customWidth="1"/>
    <col min="5393" max="5397" width="11.625" customWidth="1"/>
    <col min="5642" max="5642" width="15.875" customWidth="1"/>
    <col min="5643" max="5643" width="8.625" customWidth="1"/>
    <col min="5644" max="5644" width="3.25" customWidth="1"/>
    <col min="5645" max="5645" width="2" customWidth="1"/>
    <col min="5646" max="5646" width="3.875" customWidth="1"/>
    <col min="5647" max="5647" width="11.75" customWidth="1"/>
    <col min="5648" max="5648" width="5.25" customWidth="1"/>
    <col min="5649" max="5653" width="11.625" customWidth="1"/>
    <col min="5898" max="5898" width="15.875" customWidth="1"/>
    <col min="5899" max="5899" width="8.625" customWidth="1"/>
    <col min="5900" max="5900" width="3.25" customWidth="1"/>
    <col min="5901" max="5901" width="2" customWidth="1"/>
    <col min="5902" max="5902" width="3.875" customWidth="1"/>
    <col min="5903" max="5903" width="11.75" customWidth="1"/>
    <col min="5904" max="5904" width="5.25" customWidth="1"/>
    <col min="5905" max="5909" width="11.625" customWidth="1"/>
    <col min="6154" max="6154" width="15.875" customWidth="1"/>
    <col min="6155" max="6155" width="8.625" customWidth="1"/>
    <col min="6156" max="6156" width="3.25" customWidth="1"/>
    <col min="6157" max="6157" width="2" customWidth="1"/>
    <col min="6158" max="6158" width="3.875" customWidth="1"/>
    <col min="6159" max="6159" width="11.75" customWidth="1"/>
    <col min="6160" max="6160" width="5.25" customWidth="1"/>
    <col min="6161" max="6165" width="11.625" customWidth="1"/>
    <col min="6410" max="6410" width="15.875" customWidth="1"/>
    <col min="6411" max="6411" width="8.625" customWidth="1"/>
    <col min="6412" max="6412" width="3.25" customWidth="1"/>
    <col min="6413" max="6413" width="2" customWidth="1"/>
    <col min="6414" max="6414" width="3.875" customWidth="1"/>
    <col min="6415" max="6415" width="11.75" customWidth="1"/>
    <col min="6416" max="6416" width="5.25" customWidth="1"/>
    <col min="6417" max="6421" width="11.625" customWidth="1"/>
    <col min="6666" max="6666" width="15.875" customWidth="1"/>
    <col min="6667" max="6667" width="8.625" customWidth="1"/>
    <col min="6668" max="6668" width="3.25" customWidth="1"/>
    <col min="6669" max="6669" width="2" customWidth="1"/>
    <col min="6670" max="6670" width="3.875" customWidth="1"/>
    <col min="6671" max="6671" width="11.75" customWidth="1"/>
    <col min="6672" max="6672" width="5.25" customWidth="1"/>
    <col min="6673" max="6677" width="11.625" customWidth="1"/>
    <col min="6922" max="6922" width="15.875" customWidth="1"/>
    <col min="6923" max="6923" width="8.625" customWidth="1"/>
    <col min="6924" max="6924" width="3.25" customWidth="1"/>
    <col min="6925" max="6925" width="2" customWidth="1"/>
    <col min="6926" max="6926" width="3.875" customWidth="1"/>
    <col min="6927" max="6927" width="11.75" customWidth="1"/>
    <col min="6928" max="6928" width="5.25" customWidth="1"/>
    <col min="6929" max="6933" width="11.625" customWidth="1"/>
    <col min="7178" max="7178" width="15.875" customWidth="1"/>
    <col min="7179" max="7179" width="8.625" customWidth="1"/>
    <col min="7180" max="7180" width="3.25" customWidth="1"/>
    <col min="7181" max="7181" width="2" customWidth="1"/>
    <col min="7182" max="7182" width="3.875" customWidth="1"/>
    <col min="7183" max="7183" width="11.75" customWidth="1"/>
    <col min="7184" max="7184" width="5.25" customWidth="1"/>
    <col min="7185" max="7189" width="11.625" customWidth="1"/>
    <col min="7434" max="7434" width="15.875" customWidth="1"/>
    <col min="7435" max="7435" width="8.625" customWidth="1"/>
    <col min="7436" max="7436" width="3.25" customWidth="1"/>
    <col min="7437" max="7437" width="2" customWidth="1"/>
    <col min="7438" max="7438" width="3.875" customWidth="1"/>
    <col min="7439" max="7439" width="11.75" customWidth="1"/>
    <col min="7440" max="7440" width="5.25" customWidth="1"/>
    <col min="7441" max="7445" width="11.625" customWidth="1"/>
    <col min="7690" max="7690" width="15.875" customWidth="1"/>
    <col min="7691" max="7691" width="8.625" customWidth="1"/>
    <col min="7692" max="7692" width="3.25" customWidth="1"/>
    <col min="7693" max="7693" width="2" customWidth="1"/>
    <col min="7694" max="7694" width="3.875" customWidth="1"/>
    <col min="7695" max="7695" width="11.75" customWidth="1"/>
    <col min="7696" max="7696" width="5.25" customWidth="1"/>
    <col min="7697" max="7701" width="11.625" customWidth="1"/>
    <col min="7946" max="7946" width="15.875" customWidth="1"/>
    <col min="7947" max="7947" width="8.625" customWidth="1"/>
    <col min="7948" max="7948" width="3.25" customWidth="1"/>
    <col min="7949" max="7949" width="2" customWidth="1"/>
    <col min="7950" max="7950" width="3.875" customWidth="1"/>
    <col min="7951" max="7951" width="11.75" customWidth="1"/>
    <col min="7952" max="7952" width="5.25" customWidth="1"/>
    <col min="7953" max="7957" width="11.625" customWidth="1"/>
    <col min="8202" max="8202" width="15.875" customWidth="1"/>
    <col min="8203" max="8203" width="8.625" customWidth="1"/>
    <col min="8204" max="8204" width="3.25" customWidth="1"/>
    <col min="8205" max="8205" width="2" customWidth="1"/>
    <col min="8206" max="8206" width="3.875" customWidth="1"/>
    <col min="8207" max="8207" width="11.75" customWidth="1"/>
    <col min="8208" max="8208" width="5.25" customWidth="1"/>
    <col min="8209" max="8213" width="11.625" customWidth="1"/>
    <col min="8458" max="8458" width="15.875" customWidth="1"/>
    <col min="8459" max="8459" width="8.625" customWidth="1"/>
    <col min="8460" max="8460" width="3.25" customWidth="1"/>
    <col min="8461" max="8461" width="2" customWidth="1"/>
    <col min="8462" max="8462" width="3.875" customWidth="1"/>
    <col min="8463" max="8463" width="11.75" customWidth="1"/>
    <col min="8464" max="8464" width="5.25" customWidth="1"/>
    <col min="8465" max="8469" width="11.625" customWidth="1"/>
    <col min="8714" max="8714" width="15.875" customWidth="1"/>
    <col min="8715" max="8715" width="8.625" customWidth="1"/>
    <col min="8716" max="8716" width="3.25" customWidth="1"/>
    <col min="8717" max="8717" width="2" customWidth="1"/>
    <col min="8718" max="8718" width="3.875" customWidth="1"/>
    <col min="8719" max="8719" width="11.75" customWidth="1"/>
    <col min="8720" max="8720" width="5.25" customWidth="1"/>
    <col min="8721" max="8725" width="11.625" customWidth="1"/>
    <col min="8970" max="8970" width="15.875" customWidth="1"/>
    <col min="8971" max="8971" width="8.625" customWidth="1"/>
    <col min="8972" max="8972" width="3.25" customWidth="1"/>
    <col min="8973" max="8973" width="2" customWidth="1"/>
    <col min="8974" max="8974" width="3.875" customWidth="1"/>
    <col min="8975" max="8975" width="11.75" customWidth="1"/>
    <col min="8976" max="8976" width="5.25" customWidth="1"/>
    <col min="8977" max="8981" width="11.625" customWidth="1"/>
    <col min="9226" max="9226" width="15.875" customWidth="1"/>
    <col min="9227" max="9227" width="8.625" customWidth="1"/>
    <col min="9228" max="9228" width="3.25" customWidth="1"/>
    <col min="9229" max="9229" width="2" customWidth="1"/>
    <col min="9230" max="9230" width="3.875" customWidth="1"/>
    <col min="9231" max="9231" width="11.75" customWidth="1"/>
    <col min="9232" max="9232" width="5.25" customWidth="1"/>
    <col min="9233" max="9237" width="11.625" customWidth="1"/>
    <col min="9482" max="9482" width="15.875" customWidth="1"/>
    <col min="9483" max="9483" width="8.625" customWidth="1"/>
    <col min="9484" max="9484" width="3.25" customWidth="1"/>
    <col min="9485" max="9485" width="2" customWidth="1"/>
    <col min="9486" max="9486" width="3.875" customWidth="1"/>
    <col min="9487" max="9487" width="11.75" customWidth="1"/>
    <col min="9488" max="9488" width="5.25" customWidth="1"/>
    <col min="9489" max="9493" width="11.625" customWidth="1"/>
    <col min="9738" max="9738" width="15.875" customWidth="1"/>
    <col min="9739" max="9739" width="8.625" customWidth="1"/>
    <col min="9740" max="9740" width="3.25" customWidth="1"/>
    <col min="9741" max="9741" width="2" customWidth="1"/>
    <col min="9742" max="9742" width="3.875" customWidth="1"/>
    <col min="9743" max="9743" width="11.75" customWidth="1"/>
    <col min="9744" max="9744" width="5.25" customWidth="1"/>
    <col min="9745" max="9749" width="11.625" customWidth="1"/>
    <col min="9994" max="9994" width="15.875" customWidth="1"/>
    <col min="9995" max="9995" width="8.625" customWidth="1"/>
    <col min="9996" max="9996" width="3.25" customWidth="1"/>
    <col min="9997" max="9997" width="2" customWidth="1"/>
    <col min="9998" max="9998" width="3.875" customWidth="1"/>
    <col min="9999" max="9999" width="11.75" customWidth="1"/>
    <col min="10000" max="10000" width="5.25" customWidth="1"/>
    <col min="10001" max="10005" width="11.625" customWidth="1"/>
    <col min="10250" max="10250" width="15.875" customWidth="1"/>
    <col min="10251" max="10251" width="8.625" customWidth="1"/>
    <col min="10252" max="10252" width="3.25" customWidth="1"/>
    <col min="10253" max="10253" width="2" customWidth="1"/>
    <col min="10254" max="10254" width="3.875" customWidth="1"/>
    <col min="10255" max="10255" width="11.75" customWidth="1"/>
    <col min="10256" max="10256" width="5.25" customWidth="1"/>
    <col min="10257" max="10261" width="11.625" customWidth="1"/>
    <col min="10506" max="10506" width="15.875" customWidth="1"/>
    <col min="10507" max="10507" width="8.625" customWidth="1"/>
    <col min="10508" max="10508" width="3.25" customWidth="1"/>
    <col min="10509" max="10509" width="2" customWidth="1"/>
    <col min="10510" max="10510" width="3.875" customWidth="1"/>
    <col min="10511" max="10511" width="11.75" customWidth="1"/>
    <col min="10512" max="10512" width="5.25" customWidth="1"/>
    <col min="10513" max="10517" width="11.625" customWidth="1"/>
    <col min="10762" max="10762" width="15.875" customWidth="1"/>
    <col min="10763" max="10763" width="8.625" customWidth="1"/>
    <col min="10764" max="10764" width="3.25" customWidth="1"/>
    <col min="10765" max="10765" width="2" customWidth="1"/>
    <col min="10766" max="10766" width="3.875" customWidth="1"/>
    <col min="10767" max="10767" width="11.75" customWidth="1"/>
    <col min="10768" max="10768" width="5.25" customWidth="1"/>
    <col min="10769" max="10773" width="11.625" customWidth="1"/>
    <col min="11018" max="11018" width="15.875" customWidth="1"/>
    <col min="11019" max="11019" width="8.625" customWidth="1"/>
    <col min="11020" max="11020" width="3.25" customWidth="1"/>
    <col min="11021" max="11021" width="2" customWidth="1"/>
    <col min="11022" max="11022" width="3.875" customWidth="1"/>
    <col min="11023" max="11023" width="11.75" customWidth="1"/>
    <col min="11024" max="11024" width="5.25" customWidth="1"/>
    <col min="11025" max="11029" width="11.625" customWidth="1"/>
    <col min="11274" max="11274" width="15.875" customWidth="1"/>
    <col min="11275" max="11275" width="8.625" customWidth="1"/>
    <col min="11276" max="11276" width="3.25" customWidth="1"/>
    <col min="11277" max="11277" width="2" customWidth="1"/>
    <col min="11278" max="11278" width="3.875" customWidth="1"/>
    <col min="11279" max="11279" width="11.75" customWidth="1"/>
    <col min="11280" max="11280" width="5.25" customWidth="1"/>
    <col min="11281" max="11285" width="11.625" customWidth="1"/>
    <col min="11530" max="11530" width="15.875" customWidth="1"/>
    <col min="11531" max="11531" width="8.625" customWidth="1"/>
    <col min="11532" max="11532" width="3.25" customWidth="1"/>
    <col min="11533" max="11533" width="2" customWidth="1"/>
    <col min="11534" max="11534" width="3.875" customWidth="1"/>
    <col min="11535" max="11535" width="11.75" customWidth="1"/>
    <col min="11536" max="11536" width="5.25" customWidth="1"/>
    <col min="11537" max="11541" width="11.625" customWidth="1"/>
    <col min="11786" max="11786" width="15.875" customWidth="1"/>
    <col min="11787" max="11787" width="8.625" customWidth="1"/>
    <col min="11788" max="11788" width="3.25" customWidth="1"/>
    <col min="11789" max="11789" width="2" customWidth="1"/>
    <col min="11790" max="11790" width="3.875" customWidth="1"/>
    <col min="11791" max="11791" width="11.75" customWidth="1"/>
    <col min="11792" max="11792" width="5.25" customWidth="1"/>
    <col min="11793" max="11797" width="11.625" customWidth="1"/>
    <col min="12042" max="12042" width="15.875" customWidth="1"/>
    <col min="12043" max="12043" width="8.625" customWidth="1"/>
    <col min="12044" max="12044" width="3.25" customWidth="1"/>
    <col min="12045" max="12045" width="2" customWidth="1"/>
    <col min="12046" max="12046" width="3.875" customWidth="1"/>
    <col min="12047" max="12047" width="11.75" customWidth="1"/>
    <col min="12048" max="12048" width="5.25" customWidth="1"/>
    <col min="12049" max="12053" width="11.625" customWidth="1"/>
    <col min="12298" max="12298" width="15.875" customWidth="1"/>
    <col min="12299" max="12299" width="8.625" customWidth="1"/>
    <col min="12300" max="12300" width="3.25" customWidth="1"/>
    <col min="12301" max="12301" width="2" customWidth="1"/>
    <col min="12302" max="12302" width="3.875" customWidth="1"/>
    <col min="12303" max="12303" width="11.75" customWidth="1"/>
    <col min="12304" max="12304" width="5.25" customWidth="1"/>
    <col min="12305" max="12309" width="11.625" customWidth="1"/>
    <col min="12554" max="12554" width="15.875" customWidth="1"/>
    <col min="12555" max="12555" width="8.625" customWidth="1"/>
    <col min="12556" max="12556" width="3.25" customWidth="1"/>
    <col min="12557" max="12557" width="2" customWidth="1"/>
    <col min="12558" max="12558" width="3.875" customWidth="1"/>
    <col min="12559" max="12559" width="11.75" customWidth="1"/>
    <col min="12560" max="12560" width="5.25" customWidth="1"/>
    <col min="12561" max="12565" width="11.625" customWidth="1"/>
    <col min="12810" max="12810" width="15.875" customWidth="1"/>
    <col min="12811" max="12811" width="8.625" customWidth="1"/>
    <col min="12812" max="12812" width="3.25" customWidth="1"/>
    <col min="12813" max="12813" width="2" customWidth="1"/>
    <col min="12814" max="12814" width="3.875" customWidth="1"/>
    <col min="12815" max="12815" width="11.75" customWidth="1"/>
    <col min="12816" max="12816" width="5.25" customWidth="1"/>
    <col min="12817" max="12821" width="11.625" customWidth="1"/>
    <col min="13066" max="13066" width="15.875" customWidth="1"/>
    <col min="13067" max="13067" width="8.625" customWidth="1"/>
    <col min="13068" max="13068" width="3.25" customWidth="1"/>
    <col min="13069" max="13069" width="2" customWidth="1"/>
    <col min="13070" max="13070" width="3.875" customWidth="1"/>
    <col min="13071" max="13071" width="11.75" customWidth="1"/>
    <col min="13072" max="13072" width="5.25" customWidth="1"/>
    <col min="13073" max="13077" width="11.625" customWidth="1"/>
    <col min="13322" max="13322" width="15.875" customWidth="1"/>
    <col min="13323" max="13323" width="8.625" customWidth="1"/>
    <col min="13324" max="13324" width="3.25" customWidth="1"/>
    <col min="13325" max="13325" width="2" customWidth="1"/>
    <col min="13326" max="13326" width="3.875" customWidth="1"/>
    <col min="13327" max="13327" width="11.75" customWidth="1"/>
    <col min="13328" max="13328" width="5.25" customWidth="1"/>
    <col min="13329" max="13333" width="11.625" customWidth="1"/>
    <col min="13578" max="13578" width="15.875" customWidth="1"/>
    <col min="13579" max="13579" width="8.625" customWidth="1"/>
    <col min="13580" max="13580" width="3.25" customWidth="1"/>
    <col min="13581" max="13581" width="2" customWidth="1"/>
    <col min="13582" max="13582" width="3.875" customWidth="1"/>
    <col min="13583" max="13583" width="11.75" customWidth="1"/>
    <col min="13584" max="13584" width="5.25" customWidth="1"/>
    <col min="13585" max="13589" width="11.625" customWidth="1"/>
    <col min="13834" max="13834" width="15.875" customWidth="1"/>
    <col min="13835" max="13835" width="8.625" customWidth="1"/>
    <col min="13836" max="13836" width="3.25" customWidth="1"/>
    <col min="13837" max="13837" width="2" customWidth="1"/>
    <col min="13838" max="13838" width="3.875" customWidth="1"/>
    <col min="13839" max="13839" width="11.75" customWidth="1"/>
    <col min="13840" max="13840" width="5.25" customWidth="1"/>
    <col min="13841" max="13845" width="11.625" customWidth="1"/>
    <col min="14090" max="14090" width="15.875" customWidth="1"/>
    <col min="14091" max="14091" width="8.625" customWidth="1"/>
    <col min="14092" max="14092" width="3.25" customWidth="1"/>
    <col min="14093" max="14093" width="2" customWidth="1"/>
    <col min="14094" max="14094" width="3.875" customWidth="1"/>
    <col min="14095" max="14095" width="11.75" customWidth="1"/>
    <col min="14096" max="14096" width="5.25" customWidth="1"/>
    <col min="14097" max="14101" width="11.625" customWidth="1"/>
    <col min="14346" max="14346" width="15.875" customWidth="1"/>
    <col min="14347" max="14347" width="8.625" customWidth="1"/>
    <col min="14348" max="14348" width="3.25" customWidth="1"/>
    <col min="14349" max="14349" width="2" customWidth="1"/>
    <col min="14350" max="14350" width="3.875" customWidth="1"/>
    <col min="14351" max="14351" width="11.75" customWidth="1"/>
    <col min="14352" max="14352" width="5.25" customWidth="1"/>
    <col min="14353" max="14357" width="11.625" customWidth="1"/>
    <col min="14602" max="14602" width="15.875" customWidth="1"/>
    <col min="14603" max="14603" width="8.625" customWidth="1"/>
    <col min="14604" max="14604" width="3.25" customWidth="1"/>
    <col min="14605" max="14605" width="2" customWidth="1"/>
    <col min="14606" max="14606" width="3.875" customWidth="1"/>
    <col min="14607" max="14607" width="11.75" customWidth="1"/>
    <col min="14608" max="14608" width="5.25" customWidth="1"/>
    <col min="14609" max="14613" width="11.625" customWidth="1"/>
    <col min="14858" max="14858" width="15.875" customWidth="1"/>
    <col min="14859" max="14859" width="8.625" customWidth="1"/>
    <col min="14860" max="14860" width="3.25" customWidth="1"/>
    <col min="14861" max="14861" width="2" customWidth="1"/>
    <col min="14862" max="14862" width="3.875" customWidth="1"/>
    <col min="14863" max="14863" width="11.75" customWidth="1"/>
    <col min="14864" max="14864" width="5.25" customWidth="1"/>
    <col min="14865" max="14869" width="11.625" customWidth="1"/>
    <col min="15114" max="15114" width="15.875" customWidth="1"/>
    <col min="15115" max="15115" width="8.625" customWidth="1"/>
    <col min="15116" max="15116" width="3.25" customWidth="1"/>
    <col min="15117" max="15117" width="2" customWidth="1"/>
    <col min="15118" max="15118" width="3.875" customWidth="1"/>
    <col min="15119" max="15119" width="11.75" customWidth="1"/>
    <col min="15120" max="15120" width="5.25" customWidth="1"/>
    <col min="15121" max="15125" width="11.625" customWidth="1"/>
    <col min="15370" max="15370" width="15.875" customWidth="1"/>
    <col min="15371" max="15371" width="8.625" customWidth="1"/>
    <col min="15372" max="15372" width="3.25" customWidth="1"/>
    <col min="15373" max="15373" width="2" customWidth="1"/>
    <col min="15374" max="15374" width="3.875" customWidth="1"/>
    <col min="15375" max="15375" width="11.75" customWidth="1"/>
    <col min="15376" max="15376" width="5.25" customWidth="1"/>
    <col min="15377" max="15381" width="11.625" customWidth="1"/>
    <col min="15626" max="15626" width="15.875" customWidth="1"/>
    <col min="15627" max="15627" width="8.625" customWidth="1"/>
    <col min="15628" max="15628" width="3.25" customWidth="1"/>
    <col min="15629" max="15629" width="2" customWidth="1"/>
    <col min="15630" max="15630" width="3.875" customWidth="1"/>
    <col min="15631" max="15631" width="11.75" customWidth="1"/>
    <col min="15632" max="15632" width="5.25" customWidth="1"/>
    <col min="15633" max="15637" width="11.625" customWidth="1"/>
    <col min="15882" max="15882" width="15.875" customWidth="1"/>
    <col min="15883" max="15883" width="8.625" customWidth="1"/>
    <col min="15884" max="15884" width="3.25" customWidth="1"/>
    <col min="15885" max="15885" width="2" customWidth="1"/>
    <col min="15886" max="15886" width="3.875" customWidth="1"/>
    <col min="15887" max="15887" width="11.75" customWidth="1"/>
    <col min="15888" max="15888" width="5.25" customWidth="1"/>
    <col min="15889" max="15893" width="11.625" customWidth="1"/>
    <col min="16138" max="16138" width="15.875" customWidth="1"/>
    <col min="16139" max="16139" width="8.625" customWidth="1"/>
    <col min="16140" max="16140" width="3.25" customWidth="1"/>
    <col min="16141" max="16141" width="2" customWidth="1"/>
    <col min="16142" max="16142" width="3.875" customWidth="1"/>
    <col min="16143" max="16143" width="11.75" customWidth="1"/>
    <col min="16144" max="16144" width="5.25" customWidth="1"/>
    <col min="16145" max="16149" width="11.625" customWidth="1"/>
  </cols>
  <sheetData>
    <row r="2" spans="2:26" ht="24" customHeight="1" x14ac:dyDescent="0.15">
      <c r="C2" s="86" t="s">
        <v>106</v>
      </c>
      <c r="D2" s="86"/>
      <c r="E2" s="86"/>
      <c r="F2" s="86"/>
      <c r="G2" s="86"/>
      <c r="H2" s="86"/>
      <c r="W2" s="140"/>
    </row>
    <row r="3" spans="2:26" ht="15.75" customHeight="1" thickBot="1" x14ac:dyDescent="0.2">
      <c r="W3" s="140"/>
    </row>
    <row r="4" spans="2:26" ht="21" customHeight="1" x14ac:dyDescent="0.15">
      <c r="B4" s="731"/>
      <c r="C4" s="656" t="s">
        <v>107</v>
      </c>
      <c r="D4" s="674" t="s">
        <v>212</v>
      </c>
      <c r="E4" s="696" t="s">
        <v>196</v>
      </c>
      <c r="F4" s="696"/>
      <c r="G4" s="717" t="s">
        <v>199</v>
      </c>
      <c r="H4" s="718"/>
      <c r="I4" s="702" t="s">
        <v>113</v>
      </c>
      <c r="J4" s="718" t="s">
        <v>114</v>
      </c>
      <c r="K4" s="717" t="s">
        <v>108</v>
      </c>
      <c r="L4" s="696"/>
      <c r="M4" s="718"/>
      <c r="N4" s="674" t="s">
        <v>210</v>
      </c>
      <c r="O4" s="719" t="s">
        <v>209</v>
      </c>
      <c r="P4" s="721" t="s">
        <v>109</v>
      </c>
      <c r="Q4" s="708">
        <f>Ａ!G3</f>
        <v>4</v>
      </c>
      <c r="R4" s="708">
        <f>Ａ!H3</f>
        <v>5</v>
      </c>
      <c r="S4" s="708">
        <f>Ａ!I3</f>
        <v>6</v>
      </c>
      <c r="T4" s="708">
        <f>Ａ!J3</f>
        <v>7</v>
      </c>
      <c r="U4" s="710">
        <f>Ａ!K3</f>
        <v>8</v>
      </c>
      <c r="V4" s="115"/>
      <c r="W4" s="157"/>
    </row>
    <row r="5" spans="2:26" ht="19.5" customHeight="1" thickBot="1" x14ac:dyDescent="0.2">
      <c r="B5" s="732"/>
      <c r="C5" s="715"/>
      <c r="D5" s="639"/>
      <c r="E5" s="712"/>
      <c r="F5" s="712"/>
      <c r="G5" s="679"/>
      <c r="H5" s="713"/>
      <c r="I5" s="716"/>
      <c r="J5" s="713"/>
      <c r="K5" s="679" t="s">
        <v>110</v>
      </c>
      <c r="L5" s="712"/>
      <c r="M5" s="713"/>
      <c r="N5" s="639"/>
      <c r="O5" s="720"/>
      <c r="P5" s="639"/>
      <c r="Q5" s="709"/>
      <c r="R5" s="709"/>
      <c r="S5" s="709"/>
      <c r="T5" s="709"/>
      <c r="U5" s="711"/>
      <c r="V5" s="115"/>
      <c r="W5" s="157"/>
    </row>
    <row r="6" spans="2:26" ht="24.95" customHeight="1" thickTop="1" x14ac:dyDescent="0.15">
      <c r="B6" s="725" t="s">
        <v>200</v>
      </c>
      <c r="C6" s="425" t="s">
        <v>311</v>
      </c>
      <c r="D6" s="160"/>
      <c r="E6" s="155"/>
      <c r="F6" s="256"/>
      <c r="G6" s="184"/>
      <c r="H6" s="371"/>
      <c r="I6" s="112"/>
      <c r="J6" s="300"/>
      <c r="K6" s="88">
        <f t="shared" ref="K6" si="0">IF((12-J6+1)&lt;13,(12-J6+1),0)</f>
        <v>0</v>
      </c>
      <c r="L6" s="257" t="s">
        <v>111</v>
      </c>
      <c r="M6" s="89">
        <v>12</v>
      </c>
      <c r="N6" s="373"/>
      <c r="O6" s="374"/>
      <c r="P6" s="87"/>
      <c r="Q6" s="308">
        <f>IF((Q$4-$I6)=$P6,$O6/$P6*(12-$K6)/$M6,IF(($I6+$P6+1)&lt;=Q$4,0,IF($I6&gt;Q$4,0,IF(Q$4=$I6,$O6/$P6*$K6/$M6,$O6/$P6))))</f>
        <v>0</v>
      </c>
      <c r="R6" s="308">
        <f t="shared" ref="R6:U21" si="1">IF((R$4-$I6)=$P6,$O6/$P6*(12-$K6)/$M6,IF(($I6+$P6+1)&lt;=R$4,0,IF($I6&gt;R$4,0,IF(R$4=$I6,$O6/$P6*$K6/$M6,$O6/$P6))))</f>
        <v>0</v>
      </c>
      <c r="S6" s="308">
        <f t="shared" si="1"/>
        <v>0</v>
      </c>
      <c r="T6" s="308">
        <f t="shared" si="1"/>
        <v>0</v>
      </c>
      <c r="U6" s="309">
        <f t="shared" si="1"/>
        <v>0</v>
      </c>
      <c r="V6" s="115"/>
      <c r="W6" s="140"/>
    </row>
    <row r="7" spans="2:26" ht="24.95" customHeight="1" x14ac:dyDescent="0.15">
      <c r="B7" s="726"/>
      <c r="C7" s="424" t="s">
        <v>312</v>
      </c>
      <c r="D7" s="160"/>
      <c r="E7" s="154"/>
      <c r="F7" s="256"/>
      <c r="G7" s="370"/>
      <c r="H7" s="371"/>
      <c r="I7" s="113"/>
      <c r="J7" s="302"/>
      <c r="K7" s="88">
        <f t="shared" ref="K7" si="2">IF((12-J7+1)&lt;13,(12-J7+1),0)</f>
        <v>0</v>
      </c>
      <c r="L7" s="257" t="s">
        <v>111</v>
      </c>
      <c r="M7" s="89">
        <v>12</v>
      </c>
      <c r="N7" s="176"/>
      <c r="O7" s="375"/>
      <c r="P7" s="90"/>
      <c r="Q7" s="318">
        <f t="shared" ref="Q7:U22" si="3">IF((Q$4-$I7)=$P7,$O7/$P7*(12-$K7)/$M7,IF(($I7+$P7+1)&lt;=Q$4,0,IF($I7&gt;Q$4,0,IF(Q$4=$I7,$O7/$P7*$K7/$M7,$O7/$P7))))</f>
        <v>0</v>
      </c>
      <c r="R7" s="318">
        <f t="shared" si="1"/>
        <v>0</v>
      </c>
      <c r="S7" s="318">
        <f t="shared" si="1"/>
        <v>0</v>
      </c>
      <c r="T7" s="318">
        <f t="shared" si="1"/>
        <v>0</v>
      </c>
      <c r="U7" s="319">
        <f t="shared" si="1"/>
        <v>0</v>
      </c>
      <c r="V7" s="115"/>
      <c r="W7" s="140"/>
      <c r="Z7" t="s">
        <v>213</v>
      </c>
    </row>
    <row r="8" spans="2:26" ht="24.95" customHeight="1" x14ac:dyDescent="0.15">
      <c r="B8" s="726"/>
      <c r="C8" s="424" t="s">
        <v>313</v>
      </c>
      <c r="D8" s="160"/>
      <c r="E8" s="154"/>
      <c r="F8" s="256"/>
      <c r="G8" s="370"/>
      <c r="H8" s="371"/>
      <c r="I8" s="113"/>
      <c r="J8" s="303"/>
      <c r="K8" s="88">
        <f t="shared" ref="K8" si="4">IF((12-J8+1)&lt;13,(12-J8+1),0)</f>
        <v>0</v>
      </c>
      <c r="L8" s="257" t="s">
        <v>111</v>
      </c>
      <c r="M8" s="89">
        <v>12</v>
      </c>
      <c r="N8" s="176"/>
      <c r="O8" s="375"/>
      <c r="P8" s="90"/>
      <c r="Q8" s="318">
        <f t="shared" si="3"/>
        <v>0</v>
      </c>
      <c r="R8" s="318">
        <f t="shared" si="1"/>
        <v>0</v>
      </c>
      <c r="S8" s="318">
        <f t="shared" si="1"/>
        <v>0</v>
      </c>
      <c r="T8" s="318">
        <f t="shared" si="1"/>
        <v>0</v>
      </c>
      <c r="U8" s="319">
        <f t="shared" si="1"/>
        <v>0</v>
      </c>
      <c r="V8" s="115"/>
      <c r="W8" s="140"/>
      <c r="Z8" t="s">
        <v>214</v>
      </c>
    </row>
    <row r="9" spans="2:26" ht="24.95" customHeight="1" x14ac:dyDescent="0.15">
      <c r="B9" s="726"/>
      <c r="C9" s="254" t="s">
        <v>202</v>
      </c>
      <c r="D9" s="160"/>
      <c r="E9" s="154"/>
      <c r="F9" s="256"/>
      <c r="G9" s="370"/>
      <c r="H9" s="371"/>
      <c r="I9" s="113"/>
      <c r="J9" s="109"/>
      <c r="K9" s="88">
        <f t="shared" ref="K9:K15" si="5">IF((12-J9+1)&lt;13,(12-J9+1),0)</f>
        <v>0</v>
      </c>
      <c r="L9" s="257" t="s">
        <v>111</v>
      </c>
      <c r="M9" s="89">
        <v>12</v>
      </c>
      <c r="N9" s="176"/>
      <c r="O9" s="375"/>
      <c r="P9" s="90"/>
      <c r="Q9" s="318">
        <f t="shared" si="3"/>
        <v>0</v>
      </c>
      <c r="R9" s="318">
        <f t="shared" si="1"/>
        <v>0</v>
      </c>
      <c r="S9" s="318">
        <f t="shared" si="1"/>
        <v>0</v>
      </c>
      <c r="T9" s="318">
        <f t="shared" si="1"/>
        <v>0</v>
      </c>
      <c r="U9" s="319">
        <f t="shared" si="1"/>
        <v>0</v>
      </c>
      <c r="V9" s="115"/>
      <c r="W9" s="140"/>
    </row>
    <row r="10" spans="2:26" ht="24.95" customHeight="1" x14ac:dyDescent="0.15">
      <c r="B10" s="726"/>
      <c r="C10" s="254" t="s">
        <v>203</v>
      </c>
      <c r="D10" s="160"/>
      <c r="E10" s="154"/>
      <c r="F10" s="256"/>
      <c r="G10" s="370"/>
      <c r="H10" s="371"/>
      <c r="I10" s="113"/>
      <c r="J10" s="109"/>
      <c r="K10" s="88">
        <f t="shared" si="5"/>
        <v>0</v>
      </c>
      <c r="L10" s="257" t="s">
        <v>111</v>
      </c>
      <c r="M10" s="89">
        <v>12</v>
      </c>
      <c r="N10" s="176"/>
      <c r="O10" s="375"/>
      <c r="P10" s="90"/>
      <c r="Q10" s="318">
        <f t="shared" si="3"/>
        <v>0</v>
      </c>
      <c r="R10" s="318">
        <f t="shared" si="1"/>
        <v>0</v>
      </c>
      <c r="S10" s="318">
        <f t="shared" si="1"/>
        <v>0</v>
      </c>
      <c r="T10" s="318">
        <f t="shared" si="1"/>
        <v>0</v>
      </c>
      <c r="U10" s="319">
        <f t="shared" si="1"/>
        <v>0</v>
      </c>
      <c r="V10" s="115"/>
      <c r="W10" s="140"/>
    </row>
    <row r="11" spans="2:26" ht="24.95" customHeight="1" x14ac:dyDescent="0.15">
      <c r="B11" s="726"/>
      <c r="C11" s="254" t="s">
        <v>204</v>
      </c>
      <c r="D11" s="160"/>
      <c r="E11" s="154"/>
      <c r="F11" s="256"/>
      <c r="G11" s="370"/>
      <c r="H11" s="371"/>
      <c r="I11" s="113"/>
      <c r="J11" s="109"/>
      <c r="K11" s="88">
        <f t="shared" si="5"/>
        <v>0</v>
      </c>
      <c r="L11" s="257" t="s">
        <v>111</v>
      </c>
      <c r="M11" s="89">
        <v>12</v>
      </c>
      <c r="N11" s="176"/>
      <c r="O11" s="375"/>
      <c r="P11" s="90"/>
      <c r="Q11" s="318">
        <f t="shared" si="3"/>
        <v>0</v>
      </c>
      <c r="R11" s="318">
        <f t="shared" si="1"/>
        <v>0</v>
      </c>
      <c r="S11" s="318">
        <f t="shared" si="1"/>
        <v>0</v>
      </c>
      <c r="T11" s="318">
        <f t="shared" si="1"/>
        <v>0</v>
      </c>
      <c r="U11" s="319">
        <f t="shared" si="1"/>
        <v>0</v>
      </c>
      <c r="V11" s="115"/>
      <c r="W11" s="140"/>
    </row>
    <row r="12" spans="2:26" ht="24.95" customHeight="1" x14ac:dyDescent="0.15">
      <c r="B12" s="726"/>
      <c r="C12" s="254" t="s">
        <v>205</v>
      </c>
      <c r="D12" s="160"/>
      <c r="E12" s="154"/>
      <c r="F12" s="256"/>
      <c r="G12" s="370"/>
      <c r="H12" s="371"/>
      <c r="I12" s="113"/>
      <c r="J12" s="109"/>
      <c r="K12" s="88">
        <f t="shared" si="5"/>
        <v>0</v>
      </c>
      <c r="L12" s="257" t="s">
        <v>111</v>
      </c>
      <c r="M12" s="89">
        <v>12</v>
      </c>
      <c r="N12" s="176"/>
      <c r="O12" s="375"/>
      <c r="P12" s="90"/>
      <c r="Q12" s="318">
        <f t="shared" si="3"/>
        <v>0</v>
      </c>
      <c r="R12" s="318">
        <f t="shared" si="1"/>
        <v>0</v>
      </c>
      <c r="S12" s="318">
        <f t="shared" si="1"/>
        <v>0</v>
      </c>
      <c r="T12" s="318">
        <f t="shared" si="1"/>
        <v>0</v>
      </c>
      <c r="U12" s="319">
        <f t="shared" si="1"/>
        <v>0</v>
      </c>
      <c r="V12" s="115"/>
      <c r="W12" s="140"/>
    </row>
    <row r="13" spans="2:26" ht="24.95" customHeight="1" x14ac:dyDescent="0.15">
      <c r="B13" s="726"/>
      <c r="C13" s="254" t="s">
        <v>206</v>
      </c>
      <c r="D13" s="160"/>
      <c r="E13" s="154"/>
      <c r="F13" s="256"/>
      <c r="G13" s="159"/>
      <c r="H13" s="371"/>
      <c r="I13" s="113"/>
      <c r="J13" s="109"/>
      <c r="K13" s="88">
        <f t="shared" si="5"/>
        <v>0</v>
      </c>
      <c r="L13" s="257" t="s">
        <v>111</v>
      </c>
      <c r="M13" s="89">
        <v>12</v>
      </c>
      <c r="N13" s="176"/>
      <c r="O13" s="375"/>
      <c r="P13" s="90"/>
      <c r="Q13" s="318">
        <f t="shared" si="3"/>
        <v>0</v>
      </c>
      <c r="R13" s="318">
        <f t="shared" si="1"/>
        <v>0</v>
      </c>
      <c r="S13" s="318">
        <f t="shared" si="1"/>
        <v>0</v>
      </c>
      <c r="T13" s="318">
        <f t="shared" si="1"/>
        <v>0</v>
      </c>
      <c r="U13" s="319">
        <f t="shared" si="1"/>
        <v>0</v>
      </c>
      <c r="V13" s="115"/>
      <c r="W13" s="140"/>
    </row>
    <row r="14" spans="2:26" ht="24.95" customHeight="1" x14ac:dyDescent="0.15">
      <c r="B14" s="726"/>
      <c r="C14" s="254" t="s">
        <v>207</v>
      </c>
      <c r="D14" s="160"/>
      <c r="E14" s="154"/>
      <c r="F14" s="256"/>
      <c r="G14" s="159"/>
      <c r="H14" s="371"/>
      <c r="I14" s="113"/>
      <c r="J14" s="109"/>
      <c r="K14" s="88">
        <f t="shared" si="5"/>
        <v>0</v>
      </c>
      <c r="L14" s="257" t="s">
        <v>111</v>
      </c>
      <c r="M14" s="89">
        <v>12</v>
      </c>
      <c r="N14" s="176"/>
      <c r="O14" s="375"/>
      <c r="P14" s="90"/>
      <c r="Q14" s="318">
        <f t="shared" si="3"/>
        <v>0</v>
      </c>
      <c r="R14" s="318">
        <f t="shared" si="1"/>
        <v>0</v>
      </c>
      <c r="S14" s="318">
        <f t="shared" si="1"/>
        <v>0</v>
      </c>
      <c r="T14" s="318">
        <f t="shared" si="1"/>
        <v>0</v>
      </c>
      <c r="U14" s="319">
        <f t="shared" si="1"/>
        <v>0</v>
      </c>
      <c r="V14" s="115"/>
      <c r="W14" s="140"/>
    </row>
    <row r="15" spans="2:26" ht="24.95" customHeight="1" thickBot="1" x14ac:dyDescent="0.2">
      <c r="B15" s="727"/>
      <c r="C15" s="105" t="s">
        <v>208</v>
      </c>
      <c r="D15" s="252"/>
      <c r="E15" s="156"/>
      <c r="F15" s="253"/>
      <c r="G15" s="158"/>
      <c r="H15" s="372"/>
      <c r="I15" s="114"/>
      <c r="J15" s="110"/>
      <c r="K15" s="310">
        <f t="shared" si="5"/>
        <v>0</v>
      </c>
      <c r="L15" s="140" t="s">
        <v>111</v>
      </c>
      <c r="M15" s="311">
        <v>12</v>
      </c>
      <c r="N15" s="376"/>
      <c r="O15" s="377"/>
      <c r="P15" s="312"/>
      <c r="Q15" s="271">
        <f t="shared" si="3"/>
        <v>0</v>
      </c>
      <c r="R15" s="271">
        <f t="shared" si="1"/>
        <v>0</v>
      </c>
      <c r="S15" s="271">
        <f t="shared" si="1"/>
        <v>0</v>
      </c>
      <c r="T15" s="271">
        <f t="shared" si="1"/>
        <v>0</v>
      </c>
      <c r="U15" s="270">
        <f t="shared" si="1"/>
        <v>0</v>
      </c>
      <c r="V15" s="115"/>
      <c r="W15" s="140"/>
    </row>
    <row r="16" spans="2:26" ht="24.95" customHeight="1" x14ac:dyDescent="0.15">
      <c r="B16" s="728" t="s">
        <v>201</v>
      </c>
      <c r="C16" s="161"/>
      <c r="D16" s="298"/>
      <c r="E16" s="162"/>
      <c r="F16" s="163"/>
      <c r="G16" s="164"/>
      <c r="H16" s="165"/>
      <c r="I16" s="166"/>
      <c r="J16" s="167"/>
      <c r="K16" s="168">
        <f t="shared" ref="K16:K20" si="6">IF((12-J16+1)&lt;13,(12-J16+1),0)</f>
        <v>0</v>
      </c>
      <c r="L16" s="169" t="s">
        <v>111</v>
      </c>
      <c r="M16" s="170">
        <v>12</v>
      </c>
      <c r="N16" s="175"/>
      <c r="O16" s="177"/>
      <c r="P16" s="142"/>
      <c r="Q16" s="313">
        <f t="shared" si="3"/>
        <v>0</v>
      </c>
      <c r="R16" s="313">
        <f t="shared" si="1"/>
        <v>0</v>
      </c>
      <c r="S16" s="313">
        <f t="shared" si="1"/>
        <v>0</v>
      </c>
      <c r="T16" s="313">
        <f t="shared" si="1"/>
        <v>0</v>
      </c>
      <c r="U16" s="314">
        <f t="shared" si="1"/>
        <v>0</v>
      </c>
      <c r="V16" s="115"/>
      <c r="W16" s="140"/>
    </row>
    <row r="17" spans="2:23" ht="24.95" customHeight="1" x14ac:dyDescent="0.15">
      <c r="B17" s="729"/>
      <c r="C17" s="436" t="s">
        <v>204</v>
      </c>
      <c r="D17" s="160"/>
      <c r="E17" s="154"/>
      <c r="F17" s="437"/>
      <c r="G17" s="315"/>
      <c r="H17" s="316"/>
      <c r="I17" s="113"/>
      <c r="J17" s="109"/>
      <c r="K17" s="317">
        <f t="shared" si="6"/>
        <v>0</v>
      </c>
      <c r="L17" s="91" t="s">
        <v>111</v>
      </c>
      <c r="M17" s="92">
        <v>12</v>
      </c>
      <c r="N17" s="176"/>
      <c r="O17" s="93"/>
      <c r="P17" s="90"/>
      <c r="Q17" s="318">
        <f t="shared" si="3"/>
        <v>0</v>
      </c>
      <c r="R17" s="318">
        <f t="shared" si="1"/>
        <v>0</v>
      </c>
      <c r="S17" s="318">
        <f t="shared" si="1"/>
        <v>0</v>
      </c>
      <c r="T17" s="318">
        <f t="shared" si="1"/>
        <v>0</v>
      </c>
      <c r="U17" s="319">
        <f t="shared" si="1"/>
        <v>0</v>
      </c>
      <c r="V17" s="115"/>
      <c r="W17" s="140"/>
    </row>
    <row r="18" spans="2:23" ht="24.95" customHeight="1" x14ac:dyDescent="0.15">
      <c r="B18" s="729"/>
      <c r="C18" s="436" t="s">
        <v>204</v>
      </c>
      <c r="D18" s="160"/>
      <c r="E18" s="154"/>
      <c r="F18" s="437"/>
      <c r="G18" s="315"/>
      <c r="H18" s="316"/>
      <c r="I18" s="113"/>
      <c r="J18" s="109"/>
      <c r="K18" s="317">
        <f t="shared" si="6"/>
        <v>0</v>
      </c>
      <c r="L18" s="91" t="s">
        <v>111</v>
      </c>
      <c r="M18" s="92">
        <v>12</v>
      </c>
      <c r="N18" s="176"/>
      <c r="O18" s="93"/>
      <c r="P18" s="90"/>
      <c r="Q18" s="318">
        <f t="shared" si="3"/>
        <v>0</v>
      </c>
      <c r="R18" s="318">
        <f t="shared" si="1"/>
        <v>0</v>
      </c>
      <c r="S18" s="318">
        <f t="shared" si="1"/>
        <v>0</v>
      </c>
      <c r="T18" s="318">
        <f t="shared" si="1"/>
        <v>0</v>
      </c>
      <c r="U18" s="319">
        <f t="shared" si="1"/>
        <v>0</v>
      </c>
      <c r="V18" s="115"/>
      <c r="W18" s="140"/>
    </row>
    <row r="19" spans="2:23" ht="24.95" customHeight="1" x14ac:dyDescent="0.15">
      <c r="B19" s="729"/>
      <c r="C19" s="436" t="s">
        <v>204</v>
      </c>
      <c r="D19" s="160"/>
      <c r="E19" s="154"/>
      <c r="F19" s="437"/>
      <c r="G19" s="315"/>
      <c r="H19" s="316"/>
      <c r="I19" s="113"/>
      <c r="J19" s="109"/>
      <c r="K19" s="317">
        <f t="shared" si="6"/>
        <v>0</v>
      </c>
      <c r="L19" s="91" t="s">
        <v>111</v>
      </c>
      <c r="M19" s="92">
        <v>12</v>
      </c>
      <c r="N19" s="176"/>
      <c r="O19" s="93"/>
      <c r="P19" s="90"/>
      <c r="Q19" s="318">
        <f t="shared" si="3"/>
        <v>0</v>
      </c>
      <c r="R19" s="318">
        <f t="shared" si="1"/>
        <v>0</v>
      </c>
      <c r="S19" s="318">
        <f t="shared" si="1"/>
        <v>0</v>
      </c>
      <c r="T19" s="318">
        <f t="shared" si="1"/>
        <v>0</v>
      </c>
      <c r="U19" s="319">
        <f t="shared" si="1"/>
        <v>0</v>
      </c>
      <c r="V19" s="115"/>
      <c r="W19" s="140"/>
    </row>
    <row r="20" spans="2:23" ht="24.95" customHeight="1" x14ac:dyDescent="0.15">
      <c r="B20" s="729"/>
      <c r="C20" s="436" t="s">
        <v>204</v>
      </c>
      <c r="D20" s="160"/>
      <c r="E20" s="154"/>
      <c r="F20" s="437"/>
      <c r="G20" s="315"/>
      <c r="H20" s="316"/>
      <c r="I20" s="113"/>
      <c r="J20" s="109"/>
      <c r="K20" s="317">
        <f t="shared" si="6"/>
        <v>0</v>
      </c>
      <c r="L20" s="91" t="s">
        <v>111</v>
      </c>
      <c r="M20" s="92">
        <v>12</v>
      </c>
      <c r="N20" s="176"/>
      <c r="O20" s="93"/>
      <c r="P20" s="90"/>
      <c r="Q20" s="318">
        <f t="shared" si="3"/>
        <v>0</v>
      </c>
      <c r="R20" s="318">
        <f t="shared" si="1"/>
        <v>0</v>
      </c>
      <c r="S20" s="318">
        <f t="shared" si="1"/>
        <v>0</v>
      </c>
      <c r="T20" s="318">
        <f t="shared" si="1"/>
        <v>0</v>
      </c>
      <c r="U20" s="319">
        <f t="shared" si="1"/>
        <v>0</v>
      </c>
      <c r="V20" s="115"/>
      <c r="W20" s="140"/>
    </row>
    <row r="21" spans="2:23" ht="24.95" customHeight="1" x14ac:dyDescent="0.15">
      <c r="B21" s="729"/>
      <c r="C21" s="299" t="s">
        <v>204</v>
      </c>
      <c r="D21" s="160"/>
      <c r="E21" s="154"/>
      <c r="F21" s="301"/>
      <c r="G21" s="315"/>
      <c r="H21" s="316"/>
      <c r="I21" s="113"/>
      <c r="J21" s="109"/>
      <c r="K21" s="317">
        <f t="shared" ref="K21:K25" si="7">IF((12-J21+1)&lt;13,(12-J21+1),0)</f>
        <v>0</v>
      </c>
      <c r="L21" s="91" t="s">
        <v>111</v>
      </c>
      <c r="M21" s="92">
        <v>12</v>
      </c>
      <c r="N21" s="176"/>
      <c r="O21" s="93"/>
      <c r="P21" s="90"/>
      <c r="Q21" s="318">
        <f t="shared" si="3"/>
        <v>0</v>
      </c>
      <c r="R21" s="318">
        <f t="shared" si="1"/>
        <v>0</v>
      </c>
      <c r="S21" s="318">
        <f t="shared" si="1"/>
        <v>0</v>
      </c>
      <c r="T21" s="318">
        <f t="shared" si="1"/>
        <v>0</v>
      </c>
      <c r="U21" s="319">
        <f t="shared" si="1"/>
        <v>0</v>
      </c>
      <c r="V21" s="115"/>
      <c r="W21" s="140"/>
    </row>
    <row r="22" spans="2:23" ht="24.95" customHeight="1" x14ac:dyDescent="0.15">
      <c r="B22" s="729"/>
      <c r="C22" s="299" t="s">
        <v>205</v>
      </c>
      <c r="D22" s="160"/>
      <c r="E22" s="154"/>
      <c r="F22" s="301"/>
      <c r="G22" s="315"/>
      <c r="H22" s="316"/>
      <c r="I22" s="113"/>
      <c r="J22" s="109"/>
      <c r="K22" s="317">
        <f t="shared" si="7"/>
        <v>0</v>
      </c>
      <c r="L22" s="91" t="s">
        <v>111</v>
      </c>
      <c r="M22" s="92">
        <v>12</v>
      </c>
      <c r="N22" s="176"/>
      <c r="O22" s="93"/>
      <c r="P22" s="90"/>
      <c r="Q22" s="318">
        <f t="shared" si="3"/>
        <v>0</v>
      </c>
      <c r="R22" s="318">
        <f t="shared" si="3"/>
        <v>0</v>
      </c>
      <c r="S22" s="318">
        <f t="shared" si="3"/>
        <v>0</v>
      </c>
      <c r="T22" s="318">
        <f t="shared" si="3"/>
        <v>0</v>
      </c>
      <c r="U22" s="319">
        <f t="shared" si="3"/>
        <v>0</v>
      </c>
      <c r="V22" s="115"/>
      <c r="W22" s="140"/>
    </row>
    <row r="23" spans="2:23" ht="24.95" customHeight="1" x14ac:dyDescent="0.15">
      <c r="B23" s="729"/>
      <c r="C23" s="299" t="s">
        <v>206</v>
      </c>
      <c r="D23" s="160"/>
      <c r="E23" s="154"/>
      <c r="F23" s="301"/>
      <c r="G23" s="315"/>
      <c r="H23" s="316"/>
      <c r="I23" s="113"/>
      <c r="J23" s="109"/>
      <c r="K23" s="317">
        <f t="shared" si="7"/>
        <v>0</v>
      </c>
      <c r="L23" s="91" t="s">
        <v>111</v>
      </c>
      <c r="M23" s="92">
        <v>12</v>
      </c>
      <c r="N23" s="176"/>
      <c r="O23" s="93"/>
      <c r="P23" s="90"/>
      <c r="Q23" s="318">
        <f t="shared" ref="Q23:U25" si="8">IF((Q$4-$I23)=$P23,$O23/$P23*(12-$K23)/$M23,IF(($I23+$P23+1)&lt;=Q$4,0,IF($I23&gt;Q$4,0,IF(Q$4=$I23,$O23/$P23*$K23/$M23,$O23/$P23))))</f>
        <v>0</v>
      </c>
      <c r="R23" s="318">
        <f t="shared" si="8"/>
        <v>0</v>
      </c>
      <c r="S23" s="318">
        <f t="shared" si="8"/>
        <v>0</v>
      </c>
      <c r="T23" s="318">
        <f t="shared" si="8"/>
        <v>0</v>
      </c>
      <c r="U23" s="319">
        <f t="shared" si="8"/>
        <v>0</v>
      </c>
      <c r="V23" s="115"/>
      <c r="W23" s="140"/>
    </row>
    <row r="24" spans="2:23" ht="24.95" customHeight="1" x14ac:dyDescent="0.15">
      <c r="B24" s="729"/>
      <c r="C24" s="299" t="s">
        <v>207</v>
      </c>
      <c r="D24" s="160"/>
      <c r="E24" s="154"/>
      <c r="F24" s="301"/>
      <c r="G24" s="315"/>
      <c r="H24" s="316"/>
      <c r="I24" s="113"/>
      <c r="J24" s="109"/>
      <c r="K24" s="317">
        <f t="shared" si="7"/>
        <v>0</v>
      </c>
      <c r="L24" s="91" t="s">
        <v>111</v>
      </c>
      <c r="M24" s="92">
        <v>12</v>
      </c>
      <c r="N24" s="176"/>
      <c r="O24" s="93"/>
      <c r="P24" s="90"/>
      <c r="Q24" s="318">
        <f t="shared" si="8"/>
        <v>0</v>
      </c>
      <c r="R24" s="318">
        <f t="shared" si="8"/>
        <v>0</v>
      </c>
      <c r="S24" s="318">
        <f t="shared" si="8"/>
        <v>0</v>
      </c>
      <c r="T24" s="318">
        <f t="shared" si="8"/>
        <v>0</v>
      </c>
      <c r="U24" s="319">
        <f t="shared" si="8"/>
        <v>0</v>
      </c>
      <c r="V24" s="115"/>
      <c r="W24" s="140"/>
    </row>
    <row r="25" spans="2:23" ht="24.95" customHeight="1" thickBot="1" x14ac:dyDescent="0.2">
      <c r="B25" s="730"/>
      <c r="C25" s="171" t="s">
        <v>211</v>
      </c>
      <c r="D25" s="258"/>
      <c r="E25" s="172"/>
      <c r="F25" s="173"/>
      <c r="G25" s="259"/>
      <c r="H25" s="260"/>
      <c r="I25" s="261"/>
      <c r="J25" s="262"/>
      <c r="K25" s="263">
        <f t="shared" si="7"/>
        <v>0</v>
      </c>
      <c r="L25" s="264" t="s">
        <v>111</v>
      </c>
      <c r="M25" s="265">
        <v>12</v>
      </c>
      <c r="N25" s="266"/>
      <c r="O25" s="93"/>
      <c r="P25" s="144"/>
      <c r="Q25" s="271">
        <f t="shared" si="8"/>
        <v>0</v>
      </c>
      <c r="R25" s="271">
        <f t="shared" si="8"/>
        <v>0</v>
      </c>
      <c r="S25" s="271">
        <f t="shared" si="8"/>
        <v>0</v>
      </c>
      <c r="T25" s="271">
        <f t="shared" si="8"/>
        <v>0</v>
      </c>
      <c r="U25" s="270">
        <f t="shared" si="8"/>
        <v>0</v>
      </c>
      <c r="V25" s="115"/>
      <c r="W25" s="140"/>
    </row>
    <row r="26" spans="2:23" ht="24.95" customHeight="1" thickBot="1" x14ac:dyDescent="0.2">
      <c r="B26" s="255"/>
      <c r="C26" s="722"/>
      <c r="D26" s="723"/>
      <c r="E26" s="723"/>
      <c r="F26" s="724"/>
      <c r="G26" s="95"/>
      <c r="H26" s="97"/>
      <c r="I26" s="108"/>
      <c r="J26" s="111"/>
      <c r="K26" s="95"/>
      <c r="L26" s="96" t="s">
        <v>112</v>
      </c>
      <c r="M26" s="97"/>
      <c r="N26" s="174">
        <f>SUM(N16:N25)</f>
        <v>0</v>
      </c>
      <c r="O26" s="174">
        <f>SUM(O16:O25)</f>
        <v>0</v>
      </c>
      <c r="P26" s="134"/>
      <c r="Q26" s="98">
        <f>SUM(Q6:Q25)</f>
        <v>0</v>
      </c>
      <c r="R26" s="98">
        <f>SUM(R6:R25)</f>
        <v>0</v>
      </c>
      <c r="S26" s="98">
        <f>SUM(S6:S25)</f>
        <v>0</v>
      </c>
      <c r="T26" s="98">
        <f>SUM(T6:T25)</f>
        <v>0</v>
      </c>
      <c r="U26" s="272">
        <f>SUM(U6:U25)</f>
        <v>0</v>
      </c>
      <c r="W26" s="140"/>
    </row>
    <row r="28" spans="2:23" x14ac:dyDescent="0.15">
      <c r="O28" s="714"/>
      <c r="P28" s="714"/>
      <c r="Q28" s="79"/>
      <c r="W28" t="s">
        <v>184</v>
      </c>
    </row>
    <row r="29" spans="2:23" x14ac:dyDescent="0.15">
      <c r="W29" t="s">
        <v>297</v>
      </c>
    </row>
    <row r="30" spans="2:23" x14ac:dyDescent="0.15">
      <c r="W30" t="s">
        <v>185</v>
      </c>
    </row>
    <row r="31" spans="2:23" x14ac:dyDescent="0.15">
      <c r="W31" t="s">
        <v>186</v>
      </c>
    </row>
    <row r="32" spans="2:23" x14ac:dyDescent="0.15">
      <c r="W32" t="s">
        <v>187</v>
      </c>
    </row>
    <row r="33" spans="23:23" x14ac:dyDescent="0.15">
      <c r="W33" t="s">
        <v>188</v>
      </c>
    </row>
    <row r="34" spans="23:23" x14ac:dyDescent="0.15">
      <c r="W34" t="s">
        <v>189</v>
      </c>
    </row>
    <row r="35" spans="23:23" x14ac:dyDescent="0.15">
      <c r="W35" t="s">
        <v>190</v>
      </c>
    </row>
    <row r="36" spans="23:23" x14ac:dyDescent="0.15">
      <c r="W36" t="s">
        <v>191</v>
      </c>
    </row>
    <row r="37" spans="23:23" x14ac:dyDescent="0.15">
      <c r="W37" t="s">
        <v>192</v>
      </c>
    </row>
    <row r="38" spans="23:23" x14ac:dyDescent="0.15">
      <c r="W38" t="s">
        <v>193</v>
      </c>
    </row>
    <row r="39" spans="23:23" x14ac:dyDescent="0.15">
      <c r="W39" t="s">
        <v>194</v>
      </c>
    </row>
    <row r="40" spans="23:23" x14ac:dyDescent="0.15">
      <c r="W40" t="s">
        <v>195</v>
      </c>
    </row>
    <row r="41" spans="23:23" x14ac:dyDescent="0.15">
      <c r="W41" t="s">
        <v>197</v>
      </c>
    </row>
    <row r="42" spans="23:23" x14ac:dyDescent="0.15">
      <c r="W42" t="s">
        <v>198</v>
      </c>
    </row>
    <row r="43" spans="23:23" x14ac:dyDescent="0.15">
      <c r="W43" t="s">
        <v>279</v>
      </c>
    </row>
    <row r="44" spans="23:23" x14ac:dyDescent="0.15">
      <c r="W44" t="s">
        <v>296</v>
      </c>
    </row>
  </sheetData>
  <mergeCells count="21">
    <mergeCell ref="B6:B15"/>
    <mergeCell ref="B16:B25"/>
    <mergeCell ref="B4:B5"/>
    <mergeCell ref="N4:N5"/>
    <mergeCell ref="D4:D5"/>
    <mergeCell ref="O28:P28"/>
    <mergeCell ref="C4:C5"/>
    <mergeCell ref="I4:I5"/>
    <mergeCell ref="K4:M4"/>
    <mergeCell ref="O4:O5"/>
    <mergeCell ref="P4:P5"/>
    <mergeCell ref="J4:J5"/>
    <mergeCell ref="E4:F5"/>
    <mergeCell ref="G4:H5"/>
    <mergeCell ref="C26:F26"/>
    <mergeCell ref="R4:R5"/>
    <mergeCell ref="S4:S5"/>
    <mergeCell ref="T4:T5"/>
    <mergeCell ref="U4:U5"/>
    <mergeCell ref="K5:M5"/>
    <mergeCell ref="Q4:Q5"/>
  </mergeCells>
  <phoneticPr fontId="2"/>
  <dataValidations count="3">
    <dataValidation type="list" allowBlank="1" showInputMessage="1" showErrorMessage="1" sqref="H6:H25 F6:F25" xr:uid="{00000000-0002-0000-0B00-000000000000}">
      <formula1>$W$28:$W$48</formula1>
    </dataValidation>
    <dataValidation type="list" allowBlank="1" showInputMessage="1" showErrorMessage="1" sqref="Z16:Z21 W6:W25" xr:uid="{00000000-0002-0000-0B00-000001000000}">
      <formula1>$Z$6:$Z$17</formula1>
    </dataValidation>
    <dataValidation type="list" allowBlank="1" showInputMessage="1" showErrorMessage="1" sqref="D6:D25" xr:uid="{00000000-0002-0000-0B00-000002000000}">
      <formula1>$Z$6:$Z$9</formula1>
    </dataValidation>
  </dataValidations>
  <pageMargins left="0.70866141732283472" right="0.70866141732283472" top="0.74803149606299213" bottom="0.74803149606299213" header="0.31496062992125984" footer="0.31496062992125984"/>
  <pageSetup paperSize="9" scale="87" orientation="landscape" r:id="rId1"/>
  <rowBreaks count="1" manualBreakCount="1">
    <brk id="26" max="16383" man="1"/>
  </rowBreaks>
  <colBreaks count="1" manualBreakCount="1">
    <brk id="21" max="104857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FF00"/>
  </sheetPr>
  <dimension ref="B1:AE49"/>
  <sheetViews>
    <sheetView zoomScaleNormal="100" workbookViewId="0">
      <selection activeCell="R47" sqref="R47"/>
    </sheetView>
  </sheetViews>
  <sheetFormatPr defaultRowHeight="13.5" x14ac:dyDescent="0.15"/>
  <cols>
    <col min="2" max="2" width="2.5" customWidth="1"/>
    <col min="3" max="3" width="3.5" customWidth="1"/>
    <col min="4" max="4" width="7.25" customWidth="1"/>
    <col min="6" max="6" width="6.875" customWidth="1"/>
    <col min="7" max="7" width="3.25" customWidth="1"/>
    <col min="10" max="10" width="7.375" customWidth="1"/>
    <col min="13" max="13" width="8.75" customWidth="1"/>
    <col min="14" max="14" width="2.5" customWidth="1"/>
    <col min="15" max="15" width="2.625" customWidth="1"/>
    <col min="16" max="16" width="3.5" customWidth="1"/>
    <col min="17" max="17" width="12.375" customWidth="1"/>
    <col min="18" max="18" width="9.5" customWidth="1"/>
    <col min="19" max="19" width="4.375" customWidth="1"/>
    <col min="20" max="20" width="3.875" customWidth="1"/>
    <col min="21" max="21" width="3.25" customWidth="1"/>
    <col min="22" max="22" width="5.375" customWidth="1"/>
    <col min="23" max="23" width="6.125" customWidth="1"/>
    <col min="24" max="24" width="6.625" customWidth="1"/>
    <col min="25" max="25" width="3.125" customWidth="1"/>
    <col min="26" max="26" width="4.75" customWidth="1"/>
    <col min="27" max="27" width="3.5" customWidth="1"/>
    <col min="28" max="28" width="4" customWidth="1"/>
    <col min="29" max="29" width="3.375" customWidth="1"/>
    <col min="30" max="30" width="4" customWidth="1"/>
    <col min="31" max="31" width="3" customWidth="1"/>
  </cols>
  <sheetData>
    <row r="1" spans="2:31" ht="15" customHeight="1" x14ac:dyDescent="0.15"/>
    <row r="2" spans="2:31" ht="15" customHeight="1" x14ac:dyDescent="0.15"/>
    <row r="3" spans="2:31" ht="15" customHeight="1" x14ac:dyDescent="0.15">
      <c r="D3" s="737" t="s">
        <v>127</v>
      </c>
      <c r="E3" s="738"/>
      <c r="F3" s="738"/>
      <c r="G3" s="738"/>
      <c r="H3" s="738"/>
      <c r="I3" s="738"/>
      <c r="J3" s="738"/>
      <c r="K3" s="738"/>
      <c r="N3" t="s">
        <v>152</v>
      </c>
    </row>
    <row r="4" spans="2:31" ht="15" customHeight="1" x14ac:dyDescent="0.15">
      <c r="C4" s="145"/>
      <c r="D4" s="738"/>
      <c r="E4" s="738"/>
      <c r="F4" s="738"/>
      <c r="G4" s="738"/>
      <c r="H4" s="738"/>
      <c r="I4" s="738"/>
      <c r="J4" s="738"/>
      <c r="K4" s="738"/>
      <c r="O4" t="s">
        <v>137</v>
      </c>
      <c r="P4" t="s">
        <v>153</v>
      </c>
    </row>
    <row r="5" spans="2:31" ht="15" customHeight="1" x14ac:dyDescent="0.15">
      <c r="N5" t="s">
        <v>115</v>
      </c>
      <c r="O5" t="s">
        <v>154</v>
      </c>
      <c r="P5" s="733"/>
      <c r="Q5" s="733"/>
      <c r="R5" t="s">
        <v>155</v>
      </c>
    </row>
    <row r="6" spans="2:31" ht="15" customHeight="1" x14ac:dyDescent="0.15">
      <c r="O6" t="s">
        <v>140</v>
      </c>
      <c r="P6" t="s">
        <v>156</v>
      </c>
    </row>
    <row r="7" spans="2:31" ht="15" customHeight="1" x14ac:dyDescent="0.15">
      <c r="B7" s="733"/>
      <c r="C7" s="733"/>
      <c r="D7" s="733"/>
      <c r="E7" t="s">
        <v>128</v>
      </c>
      <c r="G7" s="733"/>
      <c r="H7" s="733"/>
      <c r="I7" t="s">
        <v>129</v>
      </c>
      <c r="K7" t="s">
        <v>145</v>
      </c>
      <c r="O7" t="s">
        <v>157</v>
      </c>
    </row>
    <row r="8" spans="2:31" ht="15" customHeight="1" x14ac:dyDescent="0.15"/>
    <row r="9" spans="2:31" ht="15" customHeight="1" x14ac:dyDescent="0.15">
      <c r="B9" t="s">
        <v>146</v>
      </c>
      <c r="N9" t="s">
        <v>158</v>
      </c>
    </row>
    <row r="10" spans="2:31" ht="15" customHeight="1" x14ac:dyDescent="0.15">
      <c r="O10" t="s">
        <v>173</v>
      </c>
    </row>
    <row r="11" spans="2:31" ht="15" customHeight="1" x14ac:dyDescent="0.15">
      <c r="N11" t="s">
        <v>174</v>
      </c>
      <c r="P11" s="147"/>
      <c r="Q11" s="147"/>
      <c r="R11" s="146"/>
      <c r="S11" s="146"/>
      <c r="T11" s="146"/>
      <c r="U11" s="146"/>
      <c r="V11" s="146"/>
      <c r="W11" s="146"/>
      <c r="X11" s="146"/>
    </row>
    <row r="12" spans="2:31" ht="15" customHeight="1" x14ac:dyDescent="0.15">
      <c r="B12" t="s">
        <v>130</v>
      </c>
    </row>
    <row r="13" spans="2:31" ht="15" customHeight="1" x14ac:dyDescent="0.15">
      <c r="C13" t="s">
        <v>179</v>
      </c>
      <c r="N13" t="s">
        <v>178</v>
      </c>
    </row>
    <row r="14" spans="2:31" ht="15" customHeight="1" x14ac:dyDescent="0.15">
      <c r="B14" t="s">
        <v>180</v>
      </c>
      <c r="N14" t="s">
        <v>177</v>
      </c>
      <c r="AE14">
        <v>23</v>
      </c>
    </row>
    <row r="15" spans="2:31" ht="15" customHeight="1" x14ac:dyDescent="0.15">
      <c r="AE15">
        <v>24</v>
      </c>
    </row>
    <row r="16" spans="2:31" ht="15" customHeight="1" x14ac:dyDescent="0.15">
      <c r="B16" t="s">
        <v>131</v>
      </c>
      <c r="AE16">
        <v>25</v>
      </c>
    </row>
    <row r="17" spans="2:31" ht="15" customHeight="1" x14ac:dyDescent="0.15">
      <c r="C17" t="s">
        <v>132</v>
      </c>
      <c r="N17" s="735" t="s">
        <v>324</v>
      </c>
      <c r="O17" s="736"/>
      <c r="P17" s="148"/>
      <c r="Q17" t="s">
        <v>319</v>
      </c>
      <c r="R17" s="148"/>
      <c r="S17" s="148"/>
      <c r="AE17">
        <v>26</v>
      </c>
    </row>
    <row r="18" spans="2:31" ht="15" customHeight="1" x14ac:dyDescent="0.15">
      <c r="B18" t="s">
        <v>133</v>
      </c>
      <c r="T18" s="734" t="s">
        <v>320</v>
      </c>
      <c r="U18" s="734"/>
      <c r="V18" s="734"/>
      <c r="W18" s="734"/>
      <c r="X18" s="734"/>
      <c r="Y18" s="734"/>
      <c r="AE18">
        <v>27</v>
      </c>
    </row>
    <row r="19" spans="2:31" ht="15" customHeight="1" x14ac:dyDescent="0.15">
      <c r="B19" t="s">
        <v>134</v>
      </c>
      <c r="T19" s="734"/>
      <c r="U19" s="734"/>
      <c r="V19" s="734"/>
      <c r="W19" s="734"/>
      <c r="X19" s="734"/>
      <c r="Y19" s="739" t="s">
        <v>161</v>
      </c>
      <c r="AE19">
        <v>28</v>
      </c>
    </row>
    <row r="20" spans="2:31" ht="15" customHeight="1" x14ac:dyDescent="0.15">
      <c r="S20" s="76" t="s">
        <v>159</v>
      </c>
      <c r="T20" s="733"/>
      <c r="U20" s="733"/>
      <c r="V20" s="733"/>
      <c r="W20" s="733"/>
      <c r="X20" s="733"/>
      <c r="Y20" s="739"/>
      <c r="AE20">
        <v>29</v>
      </c>
    </row>
    <row r="21" spans="2:31" ht="15" customHeight="1" x14ac:dyDescent="0.15">
      <c r="B21" t="s">
        <v>135</v>
      </c>
      <c r="AE21">
        <v>30</v>
      </c>
    </row>
    <row r="22" spans="2:31" ht="15" customHeight="1" x14ac:dyDescent="0.15">
      <c r="C22" t="s">
        <v>325</v>
      </c>
      <c r="T22" s="734" t="s">
        <v>320</v>
      </c>
      <c r="U22" s="734"/>
      <c r="V22" s="734"/>
      <c r="W22" s="734"/>
      <c r="X22" s="734"/>
      <c r="Y22" s="734"/>
      <c r="AE22">
        <v>31</v>
      </c>
    </row>
    <row r="23" spans="2:31" ht="15" customHeight="1" x14ac:dyDescent="0.15">
      <c r="B23" t="s">
        <v>175</v>
      </c>
      <c r="T23" s="734"/>
      <c r="U23" s="734"/>
      <c r="V23" s="734"/>
      <c r="W23" s="734"/>
      <c r="X23" s="734"/>
      <c r="Y23" s="739" t="s">
        <v>161</v>
      </c>
    </row>
    <row r="24" spans="2:31" ht="15" customHeight="1" x14ac:dyDescent="0.15">
      <c r="B24" t="s">
        <v>176</v>
      </c>
      <c r="S24" s="76" t="s">
        <v>160</v>
      </c>
      <c r="T24" s="733"/>
      <c r="U24" s="733"/>
      <c r="V24" s="733"/>
      <c r="W24" s="733"/>
      <c r="X24" s="733"/>
      <c r="Y24" s="739"/>
    </row>
    <row r="25" spans="2:31" ht="15" customHeight="1" x14ac:dyDescent="0.15"/>
    <row r="26" spans="2:31" ht="15" customHeight="1" x14ac:dyDescent="0.15">
      <c r="B26" t="s">
        <v>136</v>
      </c>
      <c r="N26" s="734" t="s">
        <v>162</v>
      </c>
      <c r="O26" s="734"/>
      <c r="P26" s="734"/>
      <c r="Q26" s="734"/>
      <c r="R26" s="734"/>
    </row>
    <row r="27" spans="2:31" ht="15" customHeight="1" x14ac:dyDescent="0.15">
      <c r="C27" t="s">
        <v>137</v>
      </c>
      <c r="D27" t="s">
        <v>138</v>
      </c>
      <c r="N27" s="661" t="s">
        <v>163</v>
      </c>
      <c r="O27" s="661"/>
      <c r="P27" s="744" t="s">
        <v>165</v>
      </c>
      <c r="Q27" s="745"/>
      <c r="R27" s="744" t="s">
        <v>196</v>
      </c>
      <c r="S27" s="745"/>
      <c r="T27" s="744" t="s">
        <v>164</v>
      </c>
      <c r="U27" s="745"/>
      <c r="V27" s="661" t="s">
        <v>166</v>
      </c>
      <c r="W27" s="661"/>
      <c r="X27" s="661" t="s">
        <v>167</v>
      </c>
      <c r="Y27" s="661"/>
      <c r="Z27" s="661"/>
      <c r="AD27" t="s">
        <v>168</v>
      </c>
    </row>
    <row r="28" spans="2:31" ht="15" customHeight="1" x14ac:dyDescent="0.15">
      <c r="B28" t="s">
        <v>115</v>
      </c>
      <c r="C28" t="s">
        <v>139</v>
      </c>
      <c r="N28" s="661">
        <v>1</v>
      </c>
      <c r="O28" s="661"/>
      <c r="P28" s="746"/>
      <c r="Q28" s="747"/>
      <c r="R28" s="153"/>
      <c r="S28" s="152"/>
      <c r="T28" s="149"/>
      <c r="U28" s="138"/>
      <c r="V28" s="486"/>
      <c r="W28" s="486"/>
      <c r="X28" s="661"/>
      <c r="Y28" s="661"/>
      <c r="Z28" s="661"/>
      <c r="AD28" t="s">
        <v>169</v>
      </c>
    </row>
    <row r="29" spans="2:31" ht="15" customHeight="1" x14ac:dyDescent="0.15">
      <c r="C29" t="s">
        <v>140</v>
      </c>
      <c r="D29" t="s">
        <v>141</v>
      </c>
      <c r="N29" s="661">
        <v>2</v>
      </c>
      <c r="O29" s="661"/>
      <c r="P29" s="746"/>
      <c r="Q29" s="747"/>
      <c r="R29" s="321"/>
      <c r="S29" s="273"/>
      <c r="T29" s="274"/>
      <c r="U29" s="138"/>
      <c r="V29" s="486"/>
      <c r="W29" s="486"/>
      <c r="X29" s="661"/>
      <c r="Y29" s="661"/>
      <c r="Z29" s="661"/>
      <c r="AD29" t="s">
        <v>170</v>
      </c>
    </row>
    <row r="30" spans="2:31" ht="15" customHeight="1" x14ac:dyDescent="0.15">
      <c r="C30" t="s">
        <v>142</v>
      </c>
      <c r="N30" s="661">
        <v>3</v>
      </c>
      <c r="O30" s="661"/>
      <c r="P30" s="746"/>
      <c r="Q30" s="747"/>
      <c r="R30" s="274"/>
      <c r="S30" s="152"/>
      <c r="T30" s="149"/>
      <c r="U30" s="138"/>
      <c r="V30" s="486"/>
      <c r="W30" s="486"/>
      <c r="X30" s="661"/>
      <c r="Y30" s="661"/>
      <c r="Z30" s="661"/>
      <c r="AD30" t="s">
        <v>171</v>
      </c>
    </row>
    <row r="31" spans="2:31" ht="15" customHeight="1" x14ac:dyDescent="0.15">
      <c r="C31" t="s">
        <v>143</v>
      </c>
      <c r="N31" s="661">
        <v>4</v>
      </c>
      <c r="O31" s="661"/>
      <c r="P31" s="746"/>
      <c r="Q31" s="747"/>
      <c r="R31" s="153"/>
      <c r="S31" s="152"/>
      <c r="T31" s="149"/>
      <c r="U31" s="138"/>
      <c r="V31" s="486"/>
      <c r="W31" s="486"/>
      <c r="X31" s="661"/>
      <c r="Y31" s="661"/>
      <c r="Z31" s="661"/>
      <c r="AD31" t="s">
        <v>172</v>
      </c>
    </row>
    <row r="32" spans="2:31" ht="15" customHeight="1" x14ac:dyDescent="0.15">
      <c r="N32" s="661">
        <v>5</v>
      </c>
      <c r="O32" s="661"/>
      <c r="P32" s="746"/>
      <c r="Q32" s="747"/>
      <c r="R32" s="153"/>
      <c r="S32" s="152"/>
      <c r="T32" s="149"/>
      <c r="U32" s="138"/>
      <c r="V32" s="486"/>
      <c r="W32" s="486"/>
      <c r="X32" s="661"/>
      <c r="Y32" s="661"/>
      <c r="Z32" s="661"/>
      <c r="AE32" t="s">
        <v>184</v>
      </c>
    </row>
    <row r="33" spans="2:31" ht="15" customHeight="1" x14ac:dyDescent="0.15">
      <c r="B33" t="s">
        <v>144</v>
      </c>
      <c r="N33" s="661">
        <v>6</v>
      </c>
      <c r="O33" s="661"/>
      <c r="P33" s="746"/>
      <c r="Q33" s="747"/>
      <c r="R33" s="153"/>
      <c r="S33" s="152"/>
      <c r="T33" s="149"/>
      <c r="U33" s="138"/>
      <c r="V33" s="486"/>
      <c r="W33" s="486"/>
      <c r="X33" s="661"/>
      <c r="Y33" s="661"/>
      <c r="Z33" s="661"/>
      <c r="AE33" t="s">
        <v>185</v>
      </c>
    </row>
    <row r="34" spans="2:31" ht="15" customHeight="1" x14ac:dyDescent="0.15">
      <c r="C34" t="s">
        <v>181</v>
      </c>
      <c r="N34" s="661">
        <v>7</v>
      </c>
      <c r="O34" s="661"/>
      <c r="P34" s="746"/>
      <c r="Q34" s="747"/>
      <c r="R34" s="153"/>
      <c r="S34" s="152"/>
      <c r="T34" s="149"/>
      <c r="U34" s="138"/>
      <c r="V34" s="486"/>
      <c r="W34" s="486"/>
      <c r="X34" s="661"/>
      <c r="Y34" s="661"/>
      <c r="Z34" s="661"/>
      <c r="AE34" t="s">
        <v>186</v>
      </c>
    </row>
    <row r="35" spans="2:31" ht="15" customHeight="1" x14ac:dyDescent="0.15">
      <c r="B35" t="s">
        <v>182</v>
      </c>
      <c r="N35" s="661">
        <v>8</v>
      </c>
      <c r="O35" s="661"/>
      <c r="P35" s="746"/>
      <c r="Q35" s="747"/>
      <c r="R35" s="153"/>
      <c r="S35" s="152"/>
      <c r="T35" s="149"/>
      <c r="U35" s="138"/>
      <c r="V35" s="486"/>
      <c r="W35" s="486"/>
      <c r="X35" s="661"/>
      <c r="Y35" s="661"/>
      <c r="Z35" s="661"/>
      <c r="AE35" t="s">
        <v>187</v>
      </c>
    </row>
    <row r="36" spans="2:31" ht="15" customHeight="1" x14ac:dyDescent="0.15">
      <c r="N36" s="661">
        <v>9</v>
      </c>
      <c r="O36" s="661"/>
      <c r="P36" s="746"/>
      <c r="Q36" s="747"/>
      <c r="R36" s="153"/>
      <c r="S36" s="152"/>
      <c r="T36" s="149"/>
      <c r="U36" s="138"/>
      <c r="V36" s="486"/>
      <c r="W36" s="486"/>
      <c r="X36" s="661"/>
      <c r="Y36" s="661"/>
      <c r="Z36" s="661"/>
      <c r="AE36" t="s">
        <v>188</v>
      </c>
    </row>
    <row r="37" spans="2:31" ht="15" customHeight="1" x14ac:dyDescent="0.15">
      <c r="B37" t="s">
        <v>147</v>
      </c>
      <c r="N37" s="661">
        <v>10</v>
      </c>
      <c r="O37" s="661"/>
      <c r="P37" s="746"/>
      <c r="Q37" s="747"/>
      <c r="R37" s="153"/>
      <c r="S37" s="152"/>
      <c r="T37" s="149"/>
      <c r="U37" s="138"/>
      <c r="V37" s="486"/>
      <c r="W37" s="486"/>
      <c r="X37" s="661"/>
      <c r="Y37" s="661"/>
      <c r="Z37" s="661"/>
      <c r="AE37" t="s">
        <v>189</v>
      </c>
    </row>
    <row r="38" spans="2:31" ht="15" customHeight="1" x14ac:dyDescent="0.15">
      <c r="C38" t="s">
        <v>137</v>
      </c>
      <c r="D38" t="s">
        <v>148</v>
      </c>
      <c r="N38" s="734"/>
      <c r="O38" s="734"/>
      <c r="AE38" t="s">
        <v>190</v>
      </c>
    </row>
    <row r="39" spans="2:31" ht="15" customHeight="1" x14ac:dyDescent="0.15">
      <c r="B39" t="s">
        <v>115</v>
      </c>
      <c r="C39" t="s">
        <v>149</v>
      </c>
      <c r="AE39" t="s">
        <v>191</v>
      </c>
    </row>
    <row r="40" spans="2:31" ht="15" customHeight="1" x14ac:dyDescent="0.15">
      <c r="C40" t="s">
        <v>140</v>
      </c>
      <c r="D40" t="s">
        <v>150</v>
      </c>
      <c r="AE40" t="s">
        <v>192</v>
      </c>
    </row>
    <row r="41" spans="2:31" ht="15" customHeight="1" x14ac:dyDescent="0.15">
      <c r="C41" t="s">
        <v>151</v>
      </c>
      <c r="V41" s="151"/>
      <c r="W41" s="150"/>
      <c r="AE41" t="s">
        <v>193</v>
      </c>
    </row>
    <row r="42" spans="2:31" ht="15" customHeight="1" x14ac:dyDescent="0.15">
      <c r="AE42" t="s">
        <v>194</v>
      </c>
    </row>
    <row r="43" spans="2:31" ht="15" customHeight="1" x14ac:dyDescent="0.15">
      <c r="T43" s="714" t="s">
        <v>183</v>
      </c>
      <c r="U43" s="734"/>
      <c r="V43" s="714" t="s">
        <v>99</v>
      </c>
      <c r="W43" s="742"/>
      <c r="AE43" t="s">
        <v>195</v>
      </c>
    </row>
    <row r="44" spans="2:31" x14ac:dyDescent="0.15">
      <c r="AE44" t="s">
        <v>197</v>
      </c>
    </row>
    <row r="45" spans="2:31" x14ac:dyDescent="0.15">
      <c r="T45" s="740">
        <f>Ａ!G3</f>
        <v>4</v>
      </c>
      <c r="U45" s="743"/>
      <c r="V45" s="741">
        <f>IF($P$17&gt;T45,0,IF($P$17&lt;=T45,SUM($V$28:$V$37),0))</f>
        <v>0</v>
      </c>
      <c r="W45" s="635"/>
    </row>
    <row r="46" spans="2:31" x14ac:dyDescent="0.15">
      <c r="T46" s="740">
        <f>T45+1</f>
        <v>5</v>
      </c>
      <c r="U46" s="740"/>
      <c r="V46" s="741">
        <f t="shared" ref="V46:V49" si="0">IF($P$17&gt;T46,0,IF($P$17&lt;=T46,SUM($V$28:$V$37),0))</f>
        <v>0</v>
      </c>
      <c r="W46" s="635"/>
    </row>
    <row r="47" spans="2:31" x14ac:dyDescent="0.15">
      <c r="T47" s="740">
        <f t="shared" ref="T47:T49" si="1">T46+1</f>
        <v>6</v>
      </c>
      <c r="U47" s="740"/>
      <c r="V47" s="741">
        <f t="shared" si="0"/>
        <v>0</v>
      </c>
      <c r="W47" s="635"/>
    </row>
    <row r="48" spans="2:31" x14ac:dyDescent="0.15">
      <c r="T48" s="740">
        <f t="shared" si="1"/>
        <v>7</v>
      </c>
      <c r="U48" s="740"/>
      <c r="V48" s="741">
        <f t="shared" si="0"/>
        <v>0</v>
      </c>
      <c r="W48" s="635"/>
    </row>
    <row r="49" spans="20:23" x14ac:dyDescent="0.15">
      <c r="T49" s="740">
        <f t="shared" si="1"/>
        <v>8</v>
      </c>
      <c r="U49" s="740"/>
      <c r="V49" s="741">
        <f t="shared" si="0"/>
        <v>0</v>
      </c>
      <c r="W49" s="635"/>
    </row>
  </sheetData>
  <mergeCells count="71">
    <mergeCell ref="P27:Q27"/>
    <mergeCell ref="R27:S27"/>
    <mergeCell ref="T48:U48"/>
    <mergeCell ref="T27:U27"/>
    <mergeCell ref="V48:W48"/>
    <mergeCell ref="V37:W37"/>
    <mergeCell ref="P28:Q28"/>
    <mergeCell ref="P29:Q29"/>
    <mergeCell ref="P30:Q30"/>
    <mergeCell ref="P31:Q31"/>
    <mergeCell ref="P32:Q32"/>
    <mergeCell ref="P33:Q33"/>
    <mergeCell ref="P34:Q34"/>
    <mergeCell ref="P35:Q35"/>
    <mergeCell ref="P36:Q36"/>
    <mergeCell ref="P37:Q37"/>
    <mergeCell ref="T49:U49"/>
    <mergeCell ref="V49:W49"/>
    <mergeCell ref="V43:W43"/>
    <mergeCell ref="T46:U46"/>
    <mergeCell ref="V46:W46"/>
    <mergeCell ref="T47:U47"/>
    <mergeCell ref="V47:W47"/>
    <mergeCell ref="T45:U45"/>
    <mergeCell ref="V45:W45"/>
    <mergeCell ref="D3:K4"/>
    <mergeCell ref="P5:Q5"/>
    <mergeCell ref="T43:U43"/>
    <mergeCell ref="T19:X20"/>
    <mergeCell ref="T23:X24"/>
    <mergeCell ref="T18:Y18"/>
    <mergeCell ref="T22:Y22"/>
    <mergeCell ref="Y19:Y20"/>
    <mergeCell ref="Y23:Y24"/>
    <mergeCell ref="N33:O33"/>
    <mergeCell ref="N34:O34"/>
    <mergeCell ref="N35:O35"/>
    <mergeCell ref="N26:R26"/>
    <mergeCell ref="N27:O27"/>
    <mergeCell ref="N30:O30"/>
    <mergeCell ref="N36:O36"/>
    <mergeCell ref="G7:H7"/>
    <mergeCell ref="B7:D7"/>
    <mergeCell ref="N38:O38"/>
    <mergeCell ref="N31:O31"/>
    <mergeCell ref="N17:O17"/>
    <mergeCell ref="N32:O32"/>
    <mergeCell ref="N28:O28"/>
    <mergeCell ref="N29:O29"/>
    <mergeCell ref="N37:O37"/>
    <mergeCell ref="X37:Z37"/>
    <mergeCell ref="V32:W32"/>
    <mergeCell ref="V35:W35"/>
    <mergeCell ref="V36:W36"/>
    <mergeCell ref="V27:W27"/>
    <mergeCell ref="V28:W28"/>
    <mergeCell ref="V29:W29"/>
    <mergeCell ref="V30:W30"/>
    <mergeCell ref="V31:W31"/>
    <mergeCell ref="V33:W33"/>
    <mergeCell ref="V34:W34"/>
    <mergeCell ref="X32:Z32"/>
    <mergeCell ref="X33:Z33"/>
    <mergeCell ref="X34:Z34"/>
    <mergeCell ref="X35:Z35"/>
    <mergeCell ref="X36:Z36"/>
    <mergeCell ref="X27:Z27"/>
    <mergeCell ref="X28:Z28"/>
    <mergeCell ref="X29:Z29"/>
    <mergeCell ref="X30:Z30"/>
    <mergeCell ref="X31:Z31"/>
  </mergeCells>
  <phoneticPr fontId="2"/>
  <dataValidations count="3">
    <dataValidation type="list" allowBlank="1" showInputMessage="1" showErrorMessage="1" sqref="U28:U37" xr:uid="{00000000-0002-0000-0C00-000000000000}">
      <formula1>$AD$27:$AD$31</formula1>
    </dataValidation>
    <dataValidation type="list" allowBlank="1" showInputMessage="1" showErrorMessage="1" sqref="P17" xr:uid="{00000000-0002-0000-0C00-000001000000}">
      <formula1>$AE$13:$AE$25</formula1>
    </dataValidation>
    <dataValidation type="list" allowBlank="1" showInputMessage="1" showErrorMessage="1" sqref="S28:S37" xr:uid="{00000000-0002-0000-0C00-000002000000}">
      <formula1>$AE$32:$AE$49</formula1>
    </dataValidation>
  </dataValidations>
  <pageMargins left="0.70866141732283472" right="0.70866141732283472" top="0.74803149606299213" bottom="0.74803149606299213" header="0.31496062992125984" footer="0.31496062992125984"/>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R45"/>
  <sheetViews>
    <sheetView view="pageBreakPreview" zoomScaleNormal="100" workbookViewId="0">
      <selection activeCell="G20" sqref="G20"/>
    </sheetView>
  </sheetViews>
  <sheetFormatPr defaultRowHeight="19.5" customHeight="1" x14ac:dyDescent="0.15"/>
  <cols>
    <col min="1" max="1" width="4" style="193" customWidth="1"/>
    <col min="2" max="2" width="20.625" style="194" customWidth="1"/>
    <col min="3" max="6" width="11.125" style="194" customWidth="1"/>
    <col min="7" max="7" width="11" style="194" customWidth="1"/>
    <col min="8" max="12" width="11.125" style="194" customWidth="1"/>
    <col min="13" max="13" width="2.25" style="194" customWidth="1"/>
    <col min="14" max="14" width="11" style="194" bestFit="1" customWidth="1"/>
    <col min="15" max="18" width="9.25" style="194" customWidth="1"/>
    <col min="19" max="19" width="5.625" style="194" customWidth="1"/>
    <col min="20" max="256" width="9" style="194"/>
    <col min="257" max="257" width="4" style="194" customWidth="1"/>
    <col min="258" max="258" width="20.625" style="194" customWidth="1"/>
    <col min="259" max="262" width="11.125" style="194" customWidth="1"/>
    <col min="263" max="263" width="11" style="194" customWidth="1"/>
    <col min="264" max="268" width="11.125" style="194" customWidth="1"/>
    <col min="269" max="269" width="2.25" style="194" customWidth="1"/>
    <col min="270" max="270" width="11" style="194" bestFit="1" customWidth="1"/>
    <col min="271" max="274" width="9.25" style="194" customWidth="1"/>
    <col min="275" max="275" width="5.625" style="194" customWidth="1"/>
    <col min="276" max="512" width="9" style="194"/>
    <col min="513" max="513" width="4" style="194" customWidth="1"/>
    <col min="514" max="514" width="20.625" style="194" customWidth="1"/>
    <col min="515" max="518" width="11.125" style="194" customWidth="1"/>
    <col min="519" max="519" width="11" style="194" customWidth="1"/>
    <col min="520" max="524" width="11.125" style="194" customWidth="1"/>
    <col min="525" max="525" width="2.25" style="194" customWidth="1"/>
    <col min="526" max="526" width="11" style="194" bestFit="1" customWidth="1"/>
    <col min="527" max="530" width="9.25" style="194" customWidth="1"/>
    <col min="531" max="531" width="5.625" style="194" customWidth="1"/>
    <col min="532" max="768" width="9" style="194"/>
    <col min="769" max="769" width="4" style="194" customWidth="1"/>
    <col min="770" max="770" width="20.625" style="194" customWidth="1"/>
    <col min="771" max="774" width="11.125" style="194" customWidth="1"/>
    <col min="775" max="775" width="11" style="194" customWidth="1"/>
    <col min="776" max="780" width="11.125" style="194" customWidth="1"/>
    <col min="781" max="781" width="2.25" style="194" customWidth="1"/>
    <col min="782" max="782" width="11" style="194" bestFit="1" customWidth="1"/>
    <col min="783" max="786" width="9.25" style="194" customWidth="1"/>
    <col min="787" max="787" width="5.625" style="194" customWidth="1"/>
    <col min="788" max="1024" width="9" style="194"/>
    <col min="1025" max="1025" width="4" style="194" customWidth="1"/>
    <col min="1026" max="1026" width="20.625" style="194" customWidth="1"/>
    <col min="1027" max="1030" width="11.125" style="194" customWidth="1"/>
    <col min="1031" max="1031" width="11" style="194" customWidth="1"/>
    <col min="1032" max="1036" width="11.125" style="194" customWidth="1"/>
    <col min="1037" max="1037" width="2.25" style="194" customWidth="1"/>
    <col min="1038" max="1038" width="11" style="194" bestFit="1" customWidth="1"/>
    <col min="1039" max="1042" width="9.25" style="194" customWidth="1"/>
    <col min="1043" max="1043" width="5.625" style="194" customWidth="1"/>
    <col min="1044" max="1280" width="9" style="194"/>
    <col min="1281" max="1281" width="4" style="194" customWidth="1"/>
    <col min="1282" max="1282" width="20.625" style="194" customWidth="1"/>
    <col min="1283" max="1286" width="11.125" style="194" customWidth="1"/>
    <col min="1287" max="1287" width="11" style="194" customWidth="1"/>
    <col min="1288" max="1292" width="11.125" style="194" customWidth="1"/>
    <col min="1293" max="1293" width="2.25" style="194" customWidth="1"/>
    <col min="1294" max="1294" width="11" style="194" bestFit="1" customWidth="1"/>
    <col min="1295" max="1298" width="9.25" style="194" customWidth="1"/>
    <col min="1299" max="1299" width="5.625" style="194" customWidth="1"/>
    <col min="1300" max="1536" width="9" style="194"/>
    <col min="1537" max="1537" width="4" style="194" customWidth="1"/>
    <col min="1538" max="1538" width="20.625" style="194" customWidth="1"/>
    <col min="1539" max="1542" width="11.125" style="194" customWidth="1"/>
    <col min="1543" max="1543" width="11" style="194" customWidth="1"/>
    <col min="1544" max="1548" width="11.125" style="194" customWidth="1"/>
    <col min="1549" max="1549" width="2.25" style="194" customWidth="1"/>
    <col min="1550" max="1550" width="11" style="194" bestFit="1" customWidth="1"/>
    <col min="1551" max="1554" width="9.25" style="194" customWidth="1"/>
    <col min="1555" max="1555" width="5.625" style="194" customWidth="1"/>
    <col min="1556" max="1792" width="9" style="194"/>
    <col min="1793" max="1793" width="4" style="194" customWidth="1"/>
    <col min="1794" max="1794" width="20.625" style="194" customWidth="1"/>
    <col min="1795" max="1798" width="11.125" style="194" customWidth="1"/>
    <col min="1799" max="1799" width="11" style="194" customWidth="1"/>
    <col min="1800" max="1804" width="11.125" style="194" customWidth="1"/>
    <col min="1805" max="1805" width="2.25" style="194" customWidth="1"/>
    <col min="1806" max="1806" width="11" style="194" bestFit="1" customWidth="1"/>
    <col min="1807" max="1810" width="9.25" style="194" customWidth="1"/>
    <col min="1811" max="1811" width="5.625" style="194" customWidth="1"/>
    <col min="1812" max="2048" width="9" style="194"/>
    <col min="2049" max="2049" width="4" style="194" customWidth="1"/>
    <col min="2050" max="2050" width="20.625" style="194" customWidth="1"/>
    <col min="2051" max="2054" width="11.125" style="194" customWidth="1"/>
    <col min="2055" max="2055" width="11" style="194" customWidth="1"/>
    <col min="2056" max="2060" width="11.125" style="194" customWidth="1"/>
    <col min="2061" max="2061" width="2.25" style="194" customWidth="1"/>
    <col min="2062" max="2062" width="11" style="194" bestFit="1" customWidth="1"/>
    <col min="2063" max="2066" width="9.25" style="194" customWidth="1"/>
    <col min="2067" max="2067" width="5.625" style="194" customWidth="1"/>
    <col min="2068" max="2304" width="9" style="194"/>
    <col min="2305" max="2305" width="4" style="194" customWidth="1"/>
    <col min="2306" max="2306" width="20.625" style="194" customWidth="1"/>
    <col min="2307" max="2310" width="11.125" style="194" customWidth="1"/>
    <col min="2311" max="2311" width="11" style="194" customWidth="1"/>
    <col min="2312" max="2316" width="11.125" style="194" customWidth="1"/>
    <col min="2317" max="2317" width="2.25" style="194" customWidth="1"/>
    <col min="2318" max="2318" width="11" style="194" bestFit="1" customWidth="1"/>
    <col min="2319" max="2322" width="9.25" style="194" customWidth="1"/>
    <col min="2323" max="2323" width="5.625" style="194" customWidth="1"/>
    <col min="2324" max="2560" width="9" style="194"/>
    <col min="2561" max="2561" width="4" style="194" customWidth="1"/>
    <col min="2562" max="2562" width="20.625" style="194" customWidth="1"/>
    <col min="2563" max="2566" width="11.125" style="194" customWidth="1"/>
    <col min="2567" max="2567" width="11" style="194" customWidth="1"/>
    <col min="2568" max="2572" width="11.125" style="194" customWidth="1"/>
    <col min="2573" max="2573" width="2.25" style="194" customWidth="1"/>
    <col min="2574" max="2574" width="11" style="194" bestFit="1" customWidth="1"/>
    <col min="2575" max="2578" width="9.25" style="194" customWidth="1"/>
    <col min="2579" max="2579" width="5.625" style="194" customWidth="1"/>
    <col min="2580" max="2816" width="9" style="194"/>
    <col min="2817" max="2817" width="4" style="194" customWidth="1"/>
    <col min="2818" max="2818" width="20.625" style="194" customWidth="1"/>
    <col min="2819" max="2822" width="11.125" style="194" customWidth="1"/>
    <col min="2823" max="2823" width="11" style="194" customWidth="1"/>
    <col min="2824" max="2828" width="11.125" style="194" customWidth="1"/>
    <col min="2829" max="2829" width="2.25" style="194" customWidth="1"/>
    <col min="2830" max="2830" width="11" style="194" bestFit="1" customWidth="1"/>
    <col min="2831" max="2834" width="9.25" style="194" customWidth="1"/>
    <col min="2835" max="2835" width="5.625" style="194" customWidth="1"/>
    <col min="2836" max="3072" width="9" style="194"/>
    <col min="3073" max="3073" width="4" style="194" customWidth="1"/>
    <col min="3074" max="3074" width="20.625" style="194" customWidth="1"/>
    <col min="3075" max="3078" width="11.125" style="194" customWidth="1"/>
    <col min="3079" max="3079" width="11" style="194" customWidth="1"/>
    <col min="3080" max="3084" width="11.125" style="194" customWidth="1"/>
    <col min="3085" max="3085" width="2.25" style="194" customWidth="1"/>
    <col min="3086" max="3086" width="11" style="194" bestFit="1" customWidth="1"/>
    <col min="3087" max="3090" width="9.25" style="194" customWidth="1"/>
    <col min="3091" max="3091" width="5.625" style="194" customWidth="1"/>
    <col min="3092" max="3328" width="9" style="194"/>
    <col min="3329" max="3329" width="4" style="194" customWidth="1"/>
    <col min="3330" max="3330" width="20.625" style="194" customWidth="1"/>
    <col min="3331" max="3334" width="11.125" style="194" customWidth="1"/>
    <col min="3335" max="3335" width="11" style="194" customWidth="1"/>
    <col min="3336" max="3340" width="11.125" style="194" customWidth="1"/>
    <col min="3341" max="3341" width="2.25" style="194" customWidth="1"/>
    <col min="3342" max="3342" width="11" style="194" bestFit="1" customWidth="1"/>
    <col min="3343" max="3346" width="9.25" style="194" customWidth="1"/>
    <col min="3347" max="3347" width="5.625" style="194" customWidth="1"/>
    <col min="3348" max="3584" width="9" style="194"/>
    <col min="3585" max="3585" width="4" style="194" customWidth="1"/>
    <col min="3586" max="3586" width="20.625" style="194" customWidth="1"/>
    <col min="3587" max="3590" width="11.125" style="194" customWidth="1"/>
    <col min="3591" max="3591" width="11" style="194" customWidth="1"/>
    <col min="3592" max="3596" width="11.125" style="194" customWidth="1"/>
    <col min="3597" max="3597" width="2.25" style="194" customWidth="1"/>
    <col min="3598" max="3598" width="11" style="194" bestFit="1" customWidth="1"/>
    <col min="3599" max="3602" width="9.25" style="194" customWidth="1"/>
    <col min="3603" max="3603" width="5.625" style="194" customWidth="1"/>
    <col min="3604" max="3840" width="9" style="194"/>
    <col min="3841" max="3841" width="4" style="194" customWidth="1"/>
    <col min="3842" max="3842" width="20.625" style="194" customWidth="1"/>
    <col min="3843" max="3846" width="11.125" style="194" customWidth="1"/>
    <col min="3847" max="3847" width="11" style="194" customWidth="1"/>
    <col min="3848" max="3852" width="11.125" style="194" customWidth="1"/>
    <col min="3853" max="3853" width="2.25" style="194" customWidth="1"/>
    <col min="3854" max="3854" width="11" style="194" bestFit="1" customWidth="1"/>
    <col min="3855" max="3858" width="9.25" style="194" customWidth="1"/>
    <col min="3859" max="3859" width="5.625" style="194" customWidth="1"/>
    <col min="3860" max="4096" width="9" style="194"/>
    <col min="4097" max="4097" width="4" style="194" customWidth="1"/>
    <col min="4098" max="4098" width="20.625" style="194" customWidth="1"/>
    <col min="4099" max="4102" width="11.125" style="194" customWidth="1"/>
    <col min="4103" max="4103" width="11" style="194" customWidth="1"/>
    <col min="4104" max="4108" width="11.125" style="194" customWidth="1"/>
    <col min="4109" max="4109" width="2.25" style="194" customWidth="1"/>
    <col min="4110" max="4110" width="11" style="194" bestFit="1" customWidth="1"/>
    <col min="4111" max="4114" width="9.25" style="194" customWidth="1"/>
    <col min="4115" max="4115" width="5.625" style="194" customWidth="1"/>
    <col min="4116" max="4352" width="9" style="194"/>
    <col min="4353" max="4353" width="4" style="194" customWidth="1"/>
    <col min="4354" max="4354" width="20.625" style="194" customWidth="1"/>
    <col min="4355" max="4358" width="11.125" style="194" customWidth="1"/>
    <col min="4359" max="4359" width="11" style="194" customWidth="1"/>
    <col min="4360" max="4364" width="11.125" style="194" customWidth="1"/>
    <col min="4365" max="4365" width="2.25" style="194" customWidth="1"/>
    <col min="4366" max="4366" width="11" style="194" bestFit="1" customWidth="1"/>
    <col min="4367" max="4370" width="9.25" style="194" customWidth="1"/>
    <col min="4371" max="4371" width="5.625" style="194" customWidth="1"/>
    <col min="4372" max="4608" width="9" style="194"/>
    <col min="4609" max="4609" width="4" style="194" customWidth="1"/>
    <col min="4610" max="4610" width="20.625" style="194" customWidth="1"/>
    <col min="4611" max="4614" width="11.125" style="194" customWidth="1"/>
    <col min="4615" max="4615" width="11" style="194" customWidth="1"/>
    <col min="4616" max="4620" width="11.125" style="194" customWidth="1"/>
    <col min="4621" max="4621" width="2.25" style="194" customWidth="1"/>
    <col min="4622" max="4622" width="11" style="194" bestFit="1" customWidth="1"/>
    <col min="4623" max="4626" width="9.25" style="194" customWidth="1"/>
    <col min="4627" max="4627" width="5.625" style="194" customWidth="1"/>
    <col min="4628" max="4864" width="9" style="194"/>
    <col min="4865" max="4865" width="4" style="194" customWidth="1"/>
    <col min="4866" max="4866" width="20.625" style="194" customWidth="1"/>
    <col min="4867" max="4870" width="11.125" style="194" customWidth="1"/>
    <col min="4871" max="4871" width="11" style="194" customWidth="1"/>
    <col min="4872" max="4876" width="11.125" style="194" customWidth="1"/>
    <col min="4877" max="4877" width="2.25" style="194" customWidth="1"/>
    <col min="4878" max="4878" width="11" style="194" bestFit="1" customWidth="1"/>
    <col min="4879" max="4882" width="9.25" style="194" customWidth="1"/>
    <col min="4883" max="4883" width="5.625" style="194" customWidth="1"/>
    <col min="4884" max="5120" width="9" style="194"/>
    <col min="5121" max="5121" width="4" style="194" customWidth="1"/>
    <col min="5122" max="5122" width="20.625" style="194" customWidth="1"/>
    <col min="5123" max="5126" width="11.125" style="194" customWidth="1"/>
    <col min="5127" max="5127" width="11" style="194" customWidth="1"/>
    <col min="5128" max="5132" width="11.125" style="194" customWidth="1"/>
    <col min="5133" max="5133" width="2.25" style="194" customWidth="1"/>
    <col min="5134" max="5134" width="11" style="194" bestFit="1" customWidth="1"/>
    <col min="5135" max="5138" width="9.25" style="194" customWidth="1"/>
    <col min="5139" max="5139" width="5.625" style="194" customWidth="1"/>
    <col min="5140" max="5376" width="9" style="194"/>
    <col min="5377" max="5377" width="4" style="194" customWidth="1"/>
    <col min="5378" max="5378" width="20.625" style="194" customWidth="1"/>
    <col min="5379" max="5382" width="11.125" style="194" customWidth="1"/>
    <col min="5383" max="5383" width="11" style="194" customWidth="1"/>
    <col min="5384" max="5388" width="11.125" style="194" customWidth="1"/>
    <col min="5389" max="5389" width="2.25" style="194" customWidth="1"/>
    <col min="5390" max="5390" width="11" style="194" bestFit="1" customWidth="1"/>
    <col min="5391" max="5394" width="9.25" style="194" customWidth="1"/>
    <col min="5395" max="5395" width="5.625" style="194" customWidth="1"/>
    <col min="5396" max="5632" width="9" style="194"/>
    <col min="5633" max="5633" width="4" style="194" customWidth="1"/>
    <col min="5634" max="5634" width="20.625" style="194" customWidth="1"/>
    <col min="5635" max="5638" width="11.125" style="194" customWidth="1"/>
    <col min="5639" max="5639" width="11" style="194" customWidth="1"/>
    <col min="5640" max="5644" width="11.125" style="194" customWidth="1"/>
    <col min="5645" max="5645" width="2.25" style="194" customWidth="1"/>
    <col min="5646" max="5646" width="11" style="194" bestFit="1" customWidth="1"/>
    <col min="5647" max="5650" width="9.25" style="194" customWidth="1"/>
    <col min="5651" max="5651" width="5.625" style="194" customWidth="1"/>
    <col min="5652" max="5888" width="9" style="194"/>
    <col min="5889" max="5889" width="4" style="194" customWidth="1"/>
    <col min="5890" max="5890" width="20.625" style="194" customWidth="1"/>
    <col min="5891" max="5894" width="11.125" style="194" customWidth="1"/>
    <col min="5895" max="5895" width="11" style="194" customWidth="1"/>
    <col min="5896" max="5900" width="11.125" style="194" customWidth="1"/>
    <col min="5901" max="5901" width="2.25" style="194" customWidth="1"/>
    <col min="5902" max="5902" width="11" style="194" bestFit="1" customWidth="1"/>
    <col min="5903" max="5906" width="9.25" style="194" customWidth="1"/>
    <col min="5907" max="5907" width="5.625" style="194" customWidth="1"/>
    <col min="5908" max="6144" width="9" style="194"/>
    <col min="6145" max="6145" width="4" style="194" customWidth="1"/>
    <col min="6146" max="6146" width="20.625" style="194" customWidth="1"/>
    <col min="6147" max="6150" width="11.125" style="194" customWidth="1"/>
    <col min="6151" max="6151" width="11" style="194" customWidth="1"/>
    <col min="6152" max="6156" width="11.125" style="194" customWidth="1"/>
    <col min="6157" max="6157" width="2.25" style="194" customWidth="1"/>
    <col min="6158" max="6158" width="11" style="194" bestFit="1" customWidth="1"/>
    <col min="6159" max="6162" width="9.25" style="194" customWidth="1"/>
    <col min="6163" max="6163" width="5.625" style="194" customWidth="1"/>
    <col min="6164" max="6400" width="9" style="194"/>
    <col min="6401" max="6401" width="4" style="194" customWidth="1"/>
    <col min="6402" max="6402" width="20.625" style="194" customWidth="1"/>
    <col min="6403" max="6406" width="11.125" style="194" customWidth="1"/>
    <col min="6407" max="6407" width="11" style="194" customWidth="1"/>
    <col min="6408" max="6412" width="11.125" style="194" customWidth="1"/>
    <col min="6413" max="6413" width="2.25" style="194" customWidth="1"/>
    <col min="6414" max="6414" width="11" style="194" bestFit="1" customWidth="1"/>
    <col min="6415" max="6418" width="9.25" style="194" customWidth="1"/>
    <col min="6419" max="6419" width="5.625" style="194" customWidth="1"/>
    <col min="6420" max="6656" width="9" style="194"/>
    <col min="6657" max="6657" width="4" style="194" customWidth="1"/>
    <col min="6658" max="6658" width="20.625" style="194" customWidth="1"/>
    <col min="6659" max="6662" width="11.125" style="194" customWidth="1"/>
    <col min="6663" max="6663" width="11" style="194" customWidth="1"/>
    <col min="6664" max="6668" width="11.125" style="194" customWidth="1"/>
    <col min="6669" max="6669" width="2.25" style="194" customWidth="1"/>
    <col min="6670" max="6670" width="11" style="194" bestFit="1" customWidth="1"/>
    <col min="6671" max="6674" width="9.25" style="194" customWidth="1"/>
    <col min="6675" max="6675" width="5.625" style="194" customWidth="1"/>
    <col min="6676" max="6912" width="9" style="194"/>
    <col min="6913" max="6913" width="4" style="194" customWidth="1"/>
    <col min="6914" max="6914" width="20.625" style="194" customWidth="1"/>
    <col min="6915" max="6918" width="11.125" style="194" customWidth="1"/>
    <col min="6919" max="6919" width="11" style="194" customWidth="1"/>
    <col min="6920" max="6924" width="11.125" style="194" customWidth="1"/>
    <col min="6925" max="6925" width="2.25" style="194" customWidth="1"/>
    <col min="6926" max="6926" width="11" style="194" bestFit="1" customWidth="1"/>
    <col min="6927" max="6930" width="9.25" style="194" customWidth="1"/>
    <col min="6931" max="6931" width="5.625" style="194" customWidth="1"/>
    <col min="6932" max="7168" width="9" style="194"/>
    <col min="7169" max="7169" width="4" style="194" customWidth="1"/>
    <col min="7170" max="7170" width="20.625" style="194" customWidth="1"/>
    <col min="7171" max="7174" width="11.125" style="194" customWidth="1"/>
    <col min="7175" max="7175" width="11" style="194" customWidth="1"/>
    <col min="7176" max="7180" width="11.125" style="194" customWidth="1"/>
    <col min="7181" max="7181" width="2.25" style="194" customWidth="1"/>
    <col min="7182" max="7182" width="11" style="194" bestFit="1" customWidth="1"/>
    <col min="7183" max="7186" width="9.25" style="194" customWidth="1"/>
    <col min="7187" max="7187" width="5.625" style="194" customWidth="1"/>
    <col min="7188" max="7424" width="9" style="194"/>
    <col min="7425" max="7425" width="4" style="194" customWidth="1"/>
    <col min="7426" max="7426" width="20.625" style="194" customWidth="1"/>
    <col min="7427" max="7430" width="11.125" style="194" customWidth="1"/>
    <col min="7431" max="7431" width="11" style="194" customWidth="1"/>
    <col min="7432" max="7436" width="11.125" style="194" customWidth="1"/>
    <col min="7437" max="7437" width="2.25" style="194" customWidth="1"/>
    <col min="7438" max="7438" width="11" style="194" bestFit="1" customWidth="1"/>
    <col min="7439" max="7442" width="9.25" style="194" customWidth="1"/>
    <col min="7443" max="7443" width="5.625" style="194" customWidth="1"/>
    <col min="7444" max="7680" width="9" style="194"/>
    <col min="7681" max="7681" width="4" style="194" customWidth="1"/>
    <col min="7682" max="7682" width="20.625" style="194" customWidth="1"/>
    <col min="7683" max="7686" width="11.125" style="194" customWidth="1"/>
    <col min="7687" max="7687" width="11" style="194" customWidth="1"/>
    <col min="7688" max="7692" width="11.125" style="194" customWidth="1"/>
    <col min="7693" max="7693" width="2.25" style="194" customWidth="1"/>
    <col min="7694" max="7694" width="11" style="194" bestFit="1" customWidth="1"/>
    <col min="7695" max="7698" width="9.25" style="194" customWidth="1"/>
    <col min="7699" max="7699" width="5.625" style="194" customWidth="1"/>
    <col min="7700" max="7936" width="9" style="194"/>
    <col min="7937" max="7937" width="4" style="194" customWidth="1"/>
    <col min="7938" max="7938" width="20.625" style="194" customWidth="1"/>
    <col min="7939" max="7942" width="11.125" style="194" customWidth="1"/>
    <col min="7943" max="7943" width="11" style="194" customWidth="1"/>
    <col min="7944" max="7948" width="11.125" style="194" customWidth="1"/>
    <col min="7949" max="7949" width="2.25" style="194" customWidth="1"/>
    <col min="7950" max="7950" width="11" style="194" bestFit="1" customWidth="1"/>
    <col min="7951" max="7954" width="9.25" style="194" customWidth="1"/>
    <col min="7955" max="7955" width="5.625" style="194" customWidth="1"/>
    <col min="7956" max="8192" width="9" style="194"/>
    <col min="8193" max="8193" width="4" style="194" customWidth="1"/>
    <col min="8194" max="8194" width="20.625" style="194" customWidth="1"/>
    <col min="8195" max="8198" width="11.125" style="194" customWidth="1"/>
    <col min="8199" max="8199" width="11" style="194" customWidth="1"/>
    <col min="8200" max="8204" width="11.125" style="194" customWidth="1"/>
    <col min="8205" max="8205" width="2.25" style="194" customWidth="1"/>
    <col min="8206" max="8206" width="11" style="194" bestFit="1" customWidth="1"/>
    <col min="8207" max="8210" width="9.25" style="194" customWidth="1"/>
    <col min="8211" max="8211" width="5.625" style="194" customWidth="1"/>
    <col min="8212" max="8448" width="9" style="194"/>
    <col min="8449" max="8449" width="4" style="194" customWidth="1"/>
    <col min="8450" max="8450" width="20.625" style="194" customWidth="1"/>
    <col min="8451" max="8454" width="11.125" style="194" customWidth="1"/>
    <col min="8455" max="8455" width="11" style="194" customWidth="1"/>
    <col min="8456" max="8460" width="11.125" style="194" customWidth="1"/>
    <col min="8461" max="8461" width="2.25" style="194" customWidth="1"/>
    <col min="8462" max="8462" width="11" style="194" bestFit="1" customWidth="1"/>
    <col min="8463" max="8466" width="9.25" style="194" customWidth="1"/>
    <col min="8467" max="8467" width="5.625" style="194" customWidth="1"/>
    <col min="8468" max="8704" width="9" style="194"/>
    <col min="8705" max="8705" width="4" style="194" customWidth="1"/>
    <col min="8706" max="8706" width="20.625" style="194" customWidth="1"/>
    <col min="8707" max="8710" width="11.125" style="194" customWidth="1"/>
    <col min="8711" max="8711" width="11" style="194" customWidth="1"/>
    <col min="8712" max="8716" width="11.125" style="194" customWidth="1"/>
    <col min="8717" max="8717" width="2.25" style="194" customWidth="1"/>
    <col min="8718" max="8718" width="11" style="194" bestFit="1" customWidth="1"/>
    <col min="8719" max="8722" width="9.25" style="194" customWidth="1"/>
    <col min="8723" max="8723" width="5.625" style="194" customWidth="1"/>
    <col min="8724" max="8960" width="9" style="194"/>
    <col min="8961" max="8961" width="4" style="194" customWidth="1"/>
    <col min="8962" max="8962" width="20.625" style="194" customWidth="1"/>
    <col min="8963" max="8966" width="11.125" style="194" customWidth="1"/>
    <col min="8967" max="8967" width="11" style="194" customWidth="1"/>
    <col min="8968" max="8972" width="11.125" style="194" customWidth="1"/>
    <col min="8973" max="8973" width="2.25" style="194" customWidth="1"/>
    <col min="8974" max="8974" width="11" style="194" bestFit="1" customWidth="1"/>
    <col min="8975" max="8978" width="9.25" style="194" customWidth="1"/>
    <col min="8979" max="8979" width="5.625" style="194" customWidth="1"/>
    <col min="8980" max="9216" width="9" style="194"/>
    <col min="9217" max="9217" width="4" style="194" customWidth="1"/>
    <col min="9218" max="9218" width="20.625" style="194" customWidth="1"/>
    <col min="9219" max="9222" width="11.125" style="194" customWidth="1"/>
    <col min="9223" max="9223" width="11" style="194" customWidth="1"/>
    <col min="9224" max="9228" width="11.125" style="194" customWidth="1"/>
    <col min="9229" max="9229" width="2.25" style="194" customWidth="1"/>
    <col min="9230" max="9230" width="11" style="194" bestFit="1" customWidth="1"/>
    <col min="9231" max="9234" width="9.25" style="194" customWidth="1"/>
    <col min="9235" max="9235" width="5.625" style="194" customWidth="1"/>
    <col min="9236" max="9472" width="9" style="194"/>
    <col min="9473" max="9473" width="4" style="194" customWidth="1"/>
    <col min="9474" max="9474" width="20.625" style="194" customWidth="1"/>
    <col min="9475" max="9478" width="11.125" style="194" customWidth="1"/>
    <col min="9479" max="9479" width="11" style="194" customWidth="1"/>
    <col min="9480" max="9484" width="11.125" style="194" customWidth="1"/>
    <col min="9485" max="9485" width="2.25" style="194" customWidth="1"/>
    <col min="9486" max="9486" width="11" style="194" bestFit="1" customWidth="1"/>
    <col min="9487" max="9490" width="9.25" style="194" customWidth="1"/>
    <col min="9491" max="9491" width="5.625" style="194" customWidth="1"/>
    <col min="9492" max="9728" width="9" style="194"/>
    <col min="9729" max="9729" width="4" style="194" customWidth="1"/>
    <col min="9730" max="9730" width="20.625" style="194" customWidth="1"/>
    <col min="9731" max="9734" width="11.125" style="194" customWidth="1"/>
    <col min="9735" max="9735" width="11" style="194" customWidth="1"/>
    <col min="9736" max="9740" width="11.125" style="194" customWidth="1"/>
    <col min="9741" max="9741" width="2.25" style="194" customWidth="1"/>
    <col min="9742" max="9742" width="11" style="194" bestFit="1" customWidth="1"/>
    <col min="9743" max="9746" width="9.25" style="194" customWidth="1"/>
    <col min="9747" max="9747" width="5.625" style="194" customWidth="1"/>
    <col min="9748" max="9984" width="9" style="194"/>
    <col min="9985" max="9985" width="4" style="194" customWidth="1"/>
    <col min="9986" max="9986" width="20.625" style="194" customWidth="1"/>
    <col min="9987" max="9990" width="11.125" style="194" customWidth="1"/>
    <col min="9991" max="9991" width="11" style="194" customWidth="1"/>
    <col min="9992" max="9996" width="11.125" style="194" customWidth="1"/>
    <col min="9997" max="9997" width="2.25" style="194" customWidth="1"/>
    <col min="9998" max="9998" width="11" style="194" bestFit="1" customWidth="1"/>
    <col min="9999" max="10002" width="9.25" style="194" customWidth="1"/>
    <col min="10003" max="10003" width="5.625" style="194" customWidth="1"/>
    <col min="10004" max="10240" width="9" style="194"/>
    <col min="10241" max="10241" width="4" style="194" customWidth="1"/>
    <col min="10242" max="10242" width="20.625" style="194" customWidth="1"/>
    <col min="10243" max="10246" width="11.125" style="194" customWidth="1"/>
    <col min="10247" max="10247" width="11" style="194" customWidth="1"/>
    <col min="10248" max="10252" width="11.125" style="194" customWidth="1"/>
    <col min="10253" max="10253" width="2.25" style="194" customWidth="1"/>
    <col min="10254" max="10254" width="11" style="194" bestFit="1" customWidth="1"/>
    <col min="10255" max="10258" width="9.25" style="194" customWidth="1"/>
    <col min="10259" max="10259" width="5.625" style="194" customWidth="1"/>
    <col min="10260" max="10496" width="9" style="194"/>
    <col min="10497" max="10497" width="4" style="194" customWidth="1"/>
    <col min="10498" max="10498" width="20.625" style="194" customWidth="1"/>
    <col min="10499" max="10502" width="11.125" style="194" customWidth="1"/>
    <col min="10503" max="10503" width="11" style="194" customWidth="1"/>
    <col min="10504" max="10508" width="11.125" style="194" customWidth="1"/>
    <col min="10509" max="10509" width="2.25" style="194" customWidth="1"/>
    <col min="10510" max="10510" width="11" style="194" bestFit="1" customWidth="1"/>
    <col min="10511" max="10514" width="9.25" style="194" customWidth="1"/>
    <col min="10515" max="10515" width="5.625" style="194" customWidth="1"/>
    <col min="10516" max="10752" width="9" style="194"/>
    <col min="10753" max="10753" width="4" style="194" customWidth="1"/>
    <col min="10754" max="10754" width="20.625" style="194" customWidth="1"/>
    <col min="10755" max="10758" width="11.125" style="194" customWidth="1"/>
    <col min="10759" max="10759" width="11" style="194" customWidth="1"/>
    <col min="10760" max="10764" width="11.125" style="194" customWidth="1"/>
    <col min="10765" max="10765" width="2.25" style="194" customWidth="1"/>
    <col min="10766" max="10766" width="11" style="194" bestFit="1" customWidth="1"/>
    <col min="10767" max="10770" width="9.25" style="194" customWidth="1"/>
    <col min="10771" max="10771" width="5.625" style="194" customWidth="1"/>
    <col min="10772" max="11008" width="9" style="194"/>
    <col min="11009" max="11009" width="4" style="194" customWidth="1"/>
    <col min="11010" max="11010" width="20.625" style="194" customWidth="1"/>
    <col min="11011" max="11014" width="11.125" style="194" customWidth="1"/>
    <col min="11015" max="11015" width="11" style="194" customWidth="1"/>
    <col min="11016" max="11020" width="11.125" style="194" customWidth="1"/>
    <col min="11021" max="11021" width="2.25" style="194" customWidth="1"/>
    <col min="11022" max="11022" width="11" style="194" bestFit="1" customWidth="1"/>
    <col min="11023" max="11026" width="9.25" style="194" customWidth="1"/>
    <col min="11027" max="11027" width="5.625" style="194" customWidth="1"/>
    <col min="11028" max="11264" width="9" style="194"/>
    <col min="11265" max="11265" width="4" style="194" customWidth="1"/>
    <col min="11266" max="11266" width="20.625" style="194" customWidth="1"/>
    <col min="11267" max="11270" width="11.125" style="194" customWidth="1"/>
    <col min="11271" max="11271" width="11" style="194" customWidth="1"/>
    <col min="11272" max="11276" width="11.125" style="194" customWidth="1"/>
    <col min="11277" max="11277" width="2.25" style="194" customWidth="1"/>
    <col min="11278" max="11278" width="11" style="194" bestFit="1" customWidth="1"/>
    <col min="11279" max="11282" width="9.25" style="194" customWidth="1"/>
    <col min="11283" max="11283" width="5.625" style="194" customWidth="1"/>
    <col min="11284" max="11520" width="9" style="194"/>
    <col min="11521" max="11521" width="4" style="194" customWidth="1"/>
    <col min="11522" max="11522" width="20.625" style="194" customWidth="1"/>
    <col min="11523" max="11526" width="11.125" style="194" customWidth="1"/>
    <col min="11527" max="11527" width="11" style="194" customWidth="1"/>
    <col min="11528" max="11532" width="11.125" style="194" customWidth="1"/>
    <col min="11533" max="11533" width="2.25" style="194" customWidth="1"/>
    <col min="11534" max="11534" width="11" style="194" bestFit="1" customWidth="1"/>
    <col min="11535" max="11538" width="9.25" style="194" customWidth="1"/>
    <col min="11539" max="11539" width="5.625" style="194" customWidth="1"/>
    <col min="11540" max="11776" width="9" style="194"/>
    <col min="11777" max="11777" width="4" style="194" customWidth="1"/>
    <col min="11778" max="11778" width="20.625" style="194" customWidth="1"/>
    <col min="11779" max="11782" width="11.125" style="194" customWidth="1"/>
    <col min="11783" max="11783" width="11" style="194" customWidth="1"/>
    <col min="11784" max="11788" width="11.125" style="194" customWidth="1"/>
    <col min="11789" max="11789" width="2.25" style="194" customWidth="1"/>
    <col min="11790" max="11790" width="11" style="194" bestFit="1" customWidth="1"/>
    <col min="11791" max="11794" width="9.25" style="194" customWidth="1"/>
    <col min="11795" max="11795" width="5.625" style="194" customWidth="1"/>
    <col min="11796" max="12032" width="9" style="194"/>
    <col min="12033" max="12033" width="4" style="194" customWidth="1"/>
    <col min="12034" max="12034" width="20.625" style="194" customWidth="1"/>
    <col min="12035" max="12038" width="11.125" style="194" customWidth="1"/>
    <col min="12039" max="12039" width="11" style="194" customWidth="1"/>
    <col min="12040" max="12044" width="11.125" style="194" customWidth="1"/>
    <col min="12045" max="12045" width="2.25" style="194" customWidth="1"/>
    <col min="12046" max="12046" width="11" style="194" bestFit="1" customWidth="1"/>
    <col min="12047" max="12050" width="9.25" style="194" customWidth="1"/>
    <col min="12051" max="12051" width="5.625" style="194" customWidth="1"/>
    <col min="12052" max="12288" width="9" style="194"/>
    <col min="12289" max="12289" width="4" style="194" customWidth="1"/>
    <col min="12290" max="12290" width="20.625" style="194" customWidth="1"/>
    <col min="12291" max="12294" width="11.125" style="194" customWidth="1"/>
    <col min="12295" max="12295" width="11" style="194" customWidth="1"/>
    <col min="12296" max="12300" width="11.125" style="194" customWidth="1"/>
    <col min="12301" max="12301" width="2.25" style="194" customWidth="1"/>
    <col min="12302" max="12302" width="11" style="194" bestFit="1" customWidth="1"/>
    <col min="12303" max="12306" width="9.25" style="194" customWidth="1"/>
    <col min="12307" max="12307" width="5.625" style="194" customWidth="1"/>
    <col min="12308" max="12544" width="9" style="194"/>
    <col min="12545" max="12545" width="4" style="194" customWidth="1"/>
    <col min="12546" max="12546" width="20.625" style="194" customWidth="1"/>
    <col min="12547" max="12550" width="11.125" style="194" customWidth="1"/>
    <col min="12551" max="12551" width="11" style="194" customWidth="1"/>
    <col min="12552" max="12556" width="11.125" style="194" customWidth="1"/>
    <col min="12557" max="12557" width="2.25" style="194" customWidth="1"/>
    <col min="12558" max="12558" width="11" style="194" bestFit="1" customWidth="1"/>
    <col min="12559" max="12562" width="9.25" style="194" customWidth="1"/>
    <col min="12563" max="12563" width="5.625" style="194" customWidth="1"/>
    <col min="12564" max="12800" width="9" style="194"/>
    <col min="12801" max="12801" width="4" style="194" customWidth="1"/>
    <col min="12802" max="12802" width="20.625" style="194" customWidth="1"/>
    <col min="12803" max="12806" width="11.125" style="194" customWidth="1"/>
    <col min="12807" max="12807" width="11" style="194" customWidth="1"/>
    <col min="12808" max="12812" width="11.125" style="194" customWidth="1"/>
    <col min="12813" max="12813" width="2.25" style="194" customWidth="1"/>
    <col min="12814" max="12814" width="11" style="194" bestFit="1" customWidth="1"/>
    <col min="12815" max="12818" width="9.25" style="194" customWidth="1"/>
    <col min="12819" max="12819" width="5.625" style="194" customWidth="1"/>
    <col min="12820" max="13056" width="9" style="194"/>
    <col min="13057" max="13057" width="4" style="194" customWidth="1"/>
    <col min="13058" max="13058" width="20.625" style="194" customWidth="1"/>
    <col min="13059" max="13062" width="11.125" style="194" customWidth="1"/>
    <col min="13063" max="13063" width="11" style="194" customWidth="1"/>
    <col min="13064" max="13068" width="11.125" style="194" customWidth="1"/>
    <col min="13069" max="13069" width="2.25" style="194" customWidth="1"/>
    <col min="13070" max="13070" width="11" style="194" bestFit="1" customWidth="1"/>
    <col min="13071" max="13074" width="9.25" style="194" customWidth="1"/>
    <col min="13075" max="13075" width="5.625" style="194" customWidth="1"/>
    <col min="13076" max="13312" width="9" style="194"/>
    <col min="13313" max="13313" width="4" style="194" customWidth="1"/>
    <col min="13314" max="13314" width="20.625" style="194" customWidth="1"/>
    <col min="13315" max="13318" width="11.125" style="194" customWidth="1"/>
    <col min="13319" max="13319" width="11" style="194" customWidth="1"/>
    <col min="13320" max="13324" width="11.125" style="194" customWidth="1"/>
    <col min="13325" max="13325" width="2.25" style="194" customWidth="1"/>
    <col min="13326" max="13326" width="11" style="194" bestFit="1" customWidth="1"/>
    <col min="13327" max="13330" width="9.25" style="194" customWidth="1"/>
    <col min="13331" max="13331" width="5.625" style="194" customWidth="1"/>
    <col min="13332" max="13568" width="9" style="194"/>
    <col min="13569" max="13569" width="4" style="194" customWidth="1"/>
    <col min="13570" max="13570" width="20.625" style="194" customWidth="1"/>
    <col min="13571" max="13574" width="11.125" style="194" customWidth="1"/>
    <col min="13575" max="13575" width="11" style="194" customWidth="1"/>
    <col min="13576" max="13580" width="11.125" style="194" customWidth="1"/>
    <col min="13581" max="13581" width="2.25" style="194" customWidth="1"/>
    <col min="13582" max="13582" width="11" style="194" bestFit="1" customWidth="1"/>
    <col min="13583" max="13586" width="9.25" style="194" customWidth="1"/>
    <col min="13587" max="13587" width="5.625" style="194" customWidth="1"/>
    <col min="13588" max="13824" width="9" style="194"/>
    <col min="13825" max="13825" width="4" style="194" customWidth="1"/>
    <col min="13826" max="13826" width="20.625" style="194" customWidth="1"/>
    <col min="13827" max="13830" width="11.125" style="194" customWidth="1"/>
    <col min="13831" max="13831" width="11" style="194" customWidth="1"/>
    <col min="13832" max="13836" width="11.125" style="194" customWidth="1"/>
    <col min="13837" max="13837" width="2.25" style="194" customWidth="1"/>
    <col min="13838" max="13838" width="11" style="194" bestFit="1" customWidth="1"/>
    <col min="13839" max="13842" width="9.25" style="194" customWidth="1"/>
    <col min="13843" max="13843" width="5.625" style="194" customWidth="1"/>
    <col min="13844" max="14080" width="9" style="194"/>
    <col min="14081" max="14081" width="4" style="194" customWidth="1"/>
    <col min="14082" max="14082" width="20.625" style="194" customWidth="1"/>
    <col min="14083" max="14086" width="11.125" style="194" customWidth="1"/>
    <col min="14087" max="14087" width="11" style="194" customWidth="1"/>
    <col min="14088" max="14092" width="11.125" style="194" customWidth="1"/>
    <col min="14093" max="14093" width="2.25" style="194" customWidth="1"/>
    <col min="14094" max="14094" width="11" style="194" bestFit="1" customWidth="1"/>
    <col min="14095" max="14098" width="9.25" style="194" customWidth="1"/>
    <col min="14099" max="14099" width="5.625" style="194" customWidth="1"/>
    <col min="14100" max="14336" width="9" style="194"/>
    <col min="14337" max="14337" width="4" style="194" customWidth="1"/>
    <col min="14338" max="14338" width="20.625" style="194" customWidth="1"/>
    <col min="14339" max="14342" width="11.125" style="194" customWidth="1"/>
    <col min="14343" max="14343" width="11" style="194" customWidth="1"/>
    <col min="14344" max="14348" width="11.125" style="194" customWidth="1"/>
    <col min="14349" max="14349" width="2.25" style="194" customWidth="1"/>
    <col min="14350" max="14350" width="11" style="194" bestFit="1" customWidth="1"/>
    <col min="14351" max="14354" width="9.25" style="194" customWidth="1"/>
    <col min="14355" max="14355" width="5.625" style="194" customWidth="1"/>
    <col min="14356" max="14592" width="9" style="194"/>
    <col min="14593" max="14593" width="4" style="194" customWidth="1"/>
    <col min="14594" max="14594" width="20.625" style="194" customWidth="1"/>
    <col min="14595" max="14598" width="11.125" style="194" customWidth="1"/>
    <col min="14599" max="14599" width="11" style="194" customWidth="1"/>
    <col min="14600" max="14604" width="11.125" style="194" customWidth="1"/>
    <col min="14605" max="14605" width="2.25" style="194" customWidth="1"/>
    <col min="14606" max="14606" width="11" style="194" bestFit="1" customWidth="1"/>
    <col min="14607" max="14610" width="9.25" style="194" customWidth="1"/>
    <col min="14611" max="14611" width="5.625" style="194" customWidth="1"/>
    <col min="14612" max="14848" width="9" style="194"/>
    <col min="14849" max="14849" width="4" style="194" customWidth="1"/>
    <col min="14850" max="14850" width="20.625" style="194" customWidth="1"/>
    <col min="14851" max="14854" width="11.125" style="194" customWidth="1"/>
    <col min="14855" max="14855" width="11" style="194" customWidth="1"/>
    <col min="14856" max="14860" width="11.125" style="194" customWidth="1"/>
    <col min="14861" max="14861" width="2.25" style="194" customWidth="1"/>
    <col min="14862" max="14862" width="11" style="194" bestFit="1" customWidth="1"/>
    <col min="14863" max="14866" width="9.25" style="194" customWidth="1"/>
    <col min="14867" max="14867" width="5.625" style="194" customWidth="1"/>
    <col min="14868" max="15104" width="9" style="194"/>
    <col min="15105" max="15105" width="4" style="194" customWidth="1"/>
    <col min="15106" max="15106" width="20.625" style="194" customWidth="1"/>
    <col min="15107" max="15110" width="11.125" style="194" customWidth="1"/>
    <col min="15111" max="15111" width="11" style="194" customWidth="1"/>
    <col min="15112" max="15116" width="11.125" style="194" customWidth="1"/>
    <col min="15117" max="15117" width="2.25" style="194" customWidth="1"/>
    <col min="15118" max="15118" width="11" style="194" bestFit="1" customWidth="1"/>
    <col min="15119" max="15122" width="9.25" style="194" customWidth="1"/>
    <col min="15123" max="15123" width="5.625" style="194" customWidth="1"/>
    <col min="15124" max="15360" width="9" style="194"/>
    <col min="15361" max="15361" width="4" style="194" customWidth="1"/>
    <col min="15362" max="15362" width="20.625" style="194" customWidth="1"/>
    <col min="15363" max="15366" width="11.125" style="194" customWidth="1"/>
    <col min="15367" max="15367" width="11" style="194" customWidth="1"/>
    <col min="15368" max="15372" width="11.125" style="194" customWidth="1"/>
    <col min="15373" max="15373" width="2.25" style="194" customWidth="1"/>
    <col min="15374" max="15374" width="11" style="194" bestFit="1" customWidth="1"/>
    <col min="15375" max="15378" width="9.25" style="194" customWidth="1"/>
    <col min="15379" max="15379" width="5.625" style="194" customWidth="1"/>
    <col min="15380" max="15616" width="9" style="194"/>
    <col min="15617" max="15617" width="4" style="194" customWidth="1"/>
    <col min="15618" max="15618" width="20.625" style="194" customWidth="1"/>
    <col min="15619" max="15622" width="11.125" style="194" customWidth="1"/>
    <col min="15623" max="15623" width="11" style="194" customWidth="1"/>
    <col min="15624" max="15628" width="11.125" style="194" customWidth="1"/>
    <col min="15629" max="15629" width="2.25" style="194" customWidth="1"/>
    <col min="15630" max="15630" width="11" style="194" bestFit="1" customWidth="1"/>
    <col min="15631" max="15634" width="9.25" style="194" customWidth="1"/>
    <col min="15635" max="15635" width="5.625" style="194" customWidth="1"/>
    <col min="15636" max="15872" width="9" style="194"/>
    <col min="15873" max="15873" width="4" style="194" customWidth="1"/>
    <col min="15874" max="15874" width="20.625" style="194" customWidth="1"/>
    <col min="15875" max="15878" width="11.125" style="194" customWidth="1"/>
    <col min="15879" max="15879" width="11" style="194" customWidth="1"/>
    <col min="15880" max="15884" width="11.125" style="194" customWidth="1"/>
    <col min="15885" max="15885" width="2.25" style="194" customWidth="1"/>
    <col min="15886" max="15886" width="11" style="194" bestFit="1" customWidth="1"/>
    <col min="15887" max="15890" width="9.25" style="194" customWidth="1"/>
    <col min="15891" max="15891" width="5.625" style="194" customWidth="1"/>
    <col min="15892" max="16128" width="9" style="194"/>
    <col min="16129" max="16129" width="4" style="194" customWidth="1"/>
    <col min="16130" max="16130" width="20.625" style="194" customWidth="1"/>
    <col min="16131" max="16134" width="11.125" style="194" customWidth="1"/>
    <col min="16135" max="16135" width="11" style="194" customWidth="1"/>
    <col min="16136" max="16140" width="11.125" style="194" customWidth="1"/>
    <col min="16141" max="16141" width="2.25" style="194" customWidth="1"/>
    <col min="16142" max="16142" width="11" style="194" bestFit="1" customWidth="1"/>
    <col min="16143" max="16146" width="9.25" style="194" customWidth="1"/>
    <col min="16147" max="16147" width="5.625" style="194" customWidth="1"/>
    <col min="16148" max="16384" width="9" style="194"/>
  </cols>
  <sheetData>
    <row r="1" spans="1:18" ht="19.5" customHeight="1" x14ac:dyDescent="0.15">
      <c r="A1" s="510" t="s">
        <v>239</v>
      </c>
      <c r="B1" s="510"/>
      <c r="C1" s="510"/>
      <c r="D1" s="510"/>
      <c r="E1" s="510"/>
      <c r="F1" s="510"/>
      <c r="G1" s="510"/>
      <c r="H1" s="510"/>
      <c r="I1" s="510"/>
      <c r="J1" s="193"/>
      <c r="K1" s="511" t="s">
        <v>327</v>
      </c>
      <c r="L1" s="512"/>
      <c r="M1" s="193"/>
      <c r="N1" s="193"/>
      <c r="O1" s="193"/>
      <c r="P1" s="193"/>
      <c r="Q1" s="193"/>
      <c r="R1" s="193"/>
    </row>
    <row r="2" spans="1:18" ht="19.5" customHeight="1" thickBot="1" x14ac:dyDescent="0.2">
      <c r="B2" s="195" t="s">
        <v>240</v>
      </c>
      <c r="C2" s="193"/>
      <c r="D2" s="193"/>
      <c r="E2" s="193"/>
      <c r="F2" s="193"/>
      <c r="G2" s="193"/>
      <c r="H2" s="193"/>
      <c r="I2" s="193"/>
      <c r="J2" s="193"/>
      <c r="K2" s="193"/>
      <c r="L2" s="196" t="s">
        <v>241</v>
      </c>
      <c r="M2" s="193"/>
      <c r="N2" s="193"/>
      <c r="O2" s="193"/>
      <c r="P2" s="193"/>
      <c r="Q2" s="193"/>
      <c r="R2" s="193"/>
    </row>
    <row r="3" spans="1:18" s="198" customFormat="1" ht="19.5" customHeight="1" x14ac:dyDescent="0.15">
      <c r="A3" s="752"/>
      <c r="B3" s="753" t="s">
        <v>242</v>
      </c>
      <c r="C3" s="754" t="s">
        <v>243</v>
      </c>
      <c r="D3" s="755"/>
      <c r="E3" s="754" t="s">
        <v>244</v>
      </c>
      <c r="F3" s="755"/>
      <c r="G3" s="756" t="s">
        <v>245</v>
      </c>
      <c r="H3" s="753" t="s">
        <v>246</v>
      </c>
      <c r="I3" s="753" t="s">
        <v>247</v>
      </c>
      <c r="J3" s="753" t="s">
        <v>248</v>
      </c>
      <c r="K3" s="753" t="s">
        <v>249</v>
      </c>
      <c r="L3" s="757" t="s">
        <v>250</v>
      </c>
      <c r="M3" s="197"/>
      <c r="N3" s="197"/>
      <c r="O3" s="197"/>
      <c r="P3" s="197"/>
      <c r="Q3" s="197"/>
      <c r="R3" s="197"/>
    </row>
    <row r="4" spans="1:18" s="204" customFormat="1" ht="19.5" customHeight="1" x14ac:dyDescent="0.15">
      <c r="A4" s="199">
        <v>1</v>
      </c>
      <c r="B4" s="267"/>
      <c r="C4" s="502"/>
      <c r="D4" s="503"/>
      <c r="E4" s="504"/>
      <c r="F4" s="505"/>
      <c r="G4" s="200"/>
      <c r="H4" s="201"/>
      <c r="I4" s="202"/>
      <c r="J4" s="202"/>
      <c r="K4" s="201"/>
      <c r="L4" s="203"/>
      <c r="O4" s="205"/>
    </row>
    <row r="5" spans="1:18" s="204" customFormat="1" ht="19.5" customHeight="1" x14ac:dyDescent="0.15">
      <c r="A5" s="199">
        <v>2</v>
      </c>
      <c r="B5" s="267"/>
      <c r="C5" s="502"/>
      <c r="D5" s="503"/>
      <c r="E5" s="504"/>
      <c r="F5" s="505"/>
      <c r="G5" s="200"/>
      <c r="H5" s="206"/>
      <c r="I5" s="202"/>
      <c r="J5" s="202"/>
      <c r="K5" s="206"/>
      <c r="L5" s="208"/>
      <c r="O5" s="205"/>
    </row>
    <row r="6" spans="1:18" s="204" customFormat="1" ht="19.5" customHeight="1" x14ac:dyDescent="0.15">
      <c r="A6" s="199">
        <v>3</v>
      </c>
      <c r="B6" s="268"/>
      <c r="C6" s="502"/>
      <c r="D6" s="503"/>
      <c r="E6" s="504"/>
      <c r="F6" s="505"/>
      <c r="G6" s="200"/>
      <c r="H6" s="206"/>
      <c r="I6" s="207"/>
      <c r="J6" s="207"/>
      <c r="K6" s="206"/>
      <c r="L6" s="203"/>
      <c r="O6" s="205"/>
    </row>
    <row r="7" spans="1:18" s="204" customFormat="1" ht="19.5" customHeight="1" x14ac:dyDescent="0.15">
      <c r="A7" s="209">
        <v>4</v>
      </c>
      <c r="B7" s="268"/>
      <c r="C7" s="502"/>
      <c r="D7" s="503"/>
      <c r="E7" s="504"/>
      <c r="F7" s="505"/>
      <c r="G7" s="200"/>
      <c r="H7" s="201"/>
      <c r="I7" s="202"/>
      <c r="J7" s="202"/>
      <c r="K7" s="201"/>
      <c r="L7" s="203"/>
      <c r="O7" s="205"/>
    </row>
    <row r="8" spans="1:18" s="204" customFormat="1" ht="19.5" customHeight="1" x14ac:dyDescent="0.15">
      <c r="A8" s="199">
        <v>5</v>
      </c>
      <c r="B8" s="268"/>
      <c r="C8" s="502"/>
      <c r="D8" s="503"/>
      <c r="E8" s="504"/>
      <c r="F8" s="505"/>
      <c r="G8" s="200"/>
      <c r="H8" s="201"/>
      <c r="I8" s="202"/>
      <c r="J8" s="202"/>
      <c r="K8" s="201"/>
      <c r="L8" s="203"/>
      <c r="O8" s="205"/>
    </row>
    <row r="9" spans="1:18" s="204" customFormat="1" ht="19.5" customHeight="1" x14ac:dyDescent="0.15">
      <c r="A9" s="210">
        <v>6</v>
      </c>
      <c r="B9" s="211"/>
      <c r="C9" s="506"/>
      <c r="D9" s="503"/>
      <c r="E9" s="507"/>
      <c r="F9" s="505"/>
      <c r="G9" s="200"/>
      <c r="H9" s="212"/>
      <c r="I9" s="213"/>
      <c r="J9" s="213"/>
      <c r="K9" s="212"/>
      <c r="L9" s="214"/>
      <c r="O9" s="205"/>
    </row>
    <row r="10" spans="1:18" ht="19.5" customHeight="1" thickBot="1" x14ac:dyDescent="0.2">
      <c r="A10" s="215" t="s">
        <v>99</v>
      </c>
      <c r="B10" s="216"/>
      <c r="C10" s="508"/>
      <c r="D10" s="509"/>
      <c r="E10" s="508"/>
      <c r="F10" s="509"/>
      <c r="G10" s="217"/>
      <c r="H10" s="218">
        <f>SUM(H4:H9)</f>
        <v>0</v>
      </c>
      <c r="I10" s="219"/>
      <c r="J10" s="219"/>
      <c r="K10" s="218">
        <f>SUM(K4:K9)</f>
        <v>0</v>
      </c>
      <c r="L10" s="220">
        <f>SUM(L4:L9)</f>
        <v>0</v>
      </c>
      <c r="O10" s="221"/>
    </row>
    <row r="11" spans="1:18" ht="19.5" customHeight="1" thickBot="1" x14ac:dyDescent="0.2">
      <c r="B11" s="222" t="s">
        <v>251</v>
      </c>
    </row>
    <row r="12" spans="1:18" s="193" customFormat="1" ht="12" customHeight="1" x14ac:dyDescent="0.15">
      <c r="A12" s="748"/>
      <c r="B12" s="749" t="s">
        <v>252</v>
      </c>
      <c r="C12" s="749" t="s">
        <v>253</v>
      </c>
      <c r="D12" s="750"/>
      <c r="E12" s="750"/>
      <c r="F12" s="750"/>
      <c r="G12" s="750"/>
      <c r="H12" s="750"/>
      <c r="I12" s="750"/>
      <c r="J12" s="750"/>
      <c r="K12" s="750"/>
      <c r="L12" s="751"/>
      <c r="M12" s="246"/>
      <c r="N12" s="246"/>
    </row>
    <row r="13" spans="1:18" s="193" customFormat="1" ht="20.25" customHeight="1" x14ac:dyDescent="0.15">
      <c r="A13" s="501">
        <v>1</v>
      </c>
      <c r="B13" s="283"/>
      <c r="C13" s="277" t="s">
        <v>259</v>
      </c>
      <c r="D13" s="278"/>
      <c r="E13" s="278"/>
      <c r="F13" s="278"/>
      <c r="G13" s="278"/>
      <c r="H13" s="278"/>
      <c r="I13" s="278"/>
      <c r="J13" s="278"/>
      <c r="K13" s="278"/>
      <c r="L13" s="353"/>
      <c r="M13" s="246"/>
      <c r="N13" s="246"/>
    </row>
    <row r="14" spans="1:18" ht="20.25" customHeight="1" x14ac:dyDescent="0.15">
      <c r="A14" s="494"/>
      <c r="B14" s="282"/>
      <c r="C14" s="236" t="s">
        <v>254</v>
      </c>
      <c r="D14" s="285"/>
      <c r="E14" s="285"/>
      <c r="F14" s="285"/>
      <c r="G14" s="285"/>
      <c r="H14" s="285"/>
      <c r="I14" s="285"/>
      <c r="J14" s="285"/>
      <c r="K14" s="285"/>
      <c r="L14" s="287"/>
      <c r="M14" s="204"/>
      <c r="N14" s="204"/>
      <c r="O14" s="221" t="s">
        <v>255</v>
      </c>
    </row>
    <row r="15" spans="1:18" ht="19.5" customHeight="1" x14ac:dyDescent="0.15">
      <c r="A15" s="223"/>
      <c r="B15" s="269"/>
      <c r="C15" s="224" t="s">
        <v>256</v>
      </c>
      <c r="D15" s="225"/>
      <c r="E15" s="225"/>
      <c r="F15" s="225"/>
      <c r="G15" s="225"/>
      <c r="H15" s="226"/>
      <c r="I15" s="226"/>
      <c r="J15" s="225"/>
      <c r="K15" s="225"/>
      <c r="L15" s="227"/>
      <c r="M15" s="204"/>
      <c r="N15" s="204"/>
      <c r="O15" s="221" t="s">
        <v>257</v>
      </c>
    </row>
    <row r="16" spans="1:18" ht="16.5" hidden="1" customHeight="1" x14ac:dyDescent="0.15">
      <c r="A16" s="501">
        <v>2</v>
      </c>
      <c r="B16" s="279"/>
      <c r="C16" s="277" t="s">
        <v>259</v>
      </c>
      <c r="D16" s="276"/>
      <c r="E16" s="280"/>
      <c r="F16" s="278"/>
      <c r="G16" s="278"/>
      <c r="H16" s="278"/>
      <c r="I16" s="278"/>
      <c r="J16" s="278"/>
      <c r="K16" s="278"/>
      <c r="L16" s="354"/>
      <c r="M16" s="204"/>
      <c r="N16" s="204"/>
      <c r="O16" s="221"/>
    </row>
    <row r="17" spans="1:14" ht="19.5" customHeight="1" x14ac:dyDescent="0.15">
      <c r="A17" s="494"/>
      <c r="B17" s="282"/>
      <c r="C17" s="236" t="s">
        <v>254</v>
      </c>
      <c r="D17" s="285"/>
      <c r="E17" s="285"/>
      <c r="F17" s="285"/>
      <c r="G17" s="286"/>
      <c r="H17" s="286"/>
      <c r="I17" s="286"/>
      <c r="J17" s="286"/>
      <c r="K17" s="286"/>
      <c r="L17" s="287"/>
      <c r="M17" s="204"/>
      <c r="N17" s="204"/>
    </row>
    <row r="18" spans="1:14" ht="19.5" customHeight="1" x14ac:dyDescent="0.15">
      <c r="A18" s="228"/>
      <c r="B18" s="269"/>
      <c r="C18" s="224" t="s">
        <v>256</v>
      </c>
      <c r="D18" s="225"/>
      <c r="E18" s="225"/>
      <c r="F18" s="225"/>
      <c r="G18" s="226"/>
      <c r="H18" s="226"/>
      <c r="I18" s="226"/>
      <c r="J18" s="225"/>
      <c r="K18" s="225"/>
      <c r="L18" s="227"/>
      <c r="M18" s="204"/>
      <c r="N18" s="204"/>
    </row>
    <row r="19" spans="1:14" ht="19.5" hidden="1" customHeight="1" x14ac:dyDescent="0.15">
      <c r="A19" s="501">
        <v>3</v>
      </c>
      <c r="B19" s="279"/>
      <c r="C19" s="277" t="s">
        <v>259</v>
      </c>
      <c r="D19" s="276"/>
      <c r="E19" s="276"/>
      <c r="F19" s="276"/>
      <c r="G19" s="278"/>
      <c r="H19" s="278"/>
      <c r="I19" s="278"/>
      <c r="J19" s="278"/>
      <c r="K19" s="278"/>
      <c r="L19" s="353"/>
      <c r="M19" s="204"/>
      <c r="N19" s="204"/>
    </row>
    <row r="20" spans="1:14" ht="19.5" customHeight="1" x14ac:dyDescent="0.15">
      <c r="A20" s="494"/>
      <c r="B20" s="282"/>
      <c r="C20" s="289" t="s">
        <v>254</v>
      </c>
      <c r="D20" s="285"/>
      <c r="E20" s="285"/>
      <c r="F20" s="285"/>
      <c r="G20" s="285"/>
      <c r="H20" s="285"/>
      <c r="I20" s="285"/>
      <c r="J20" s="285"/>
      <c r="K20" s="285"/>
      <c r="L20" s="287"/>
      <c r="M20" s="204"/>
      <c r="N20" s="204"/>
    </row>
    <row r="21" spans="1:14" ht="18" customHeight="1" x14ac:dyDescent="0.15">
      <c r="A21" s="228"/>
      <c r="B21" s="269"/>
      <c r="C21" s="232" t="s">
        <v>256</v>
      </c>
      <c r="D21" s="225"/>
      <c r="E21" s="225"/>
      <c r="F21" s="225"/>
      <c r="G21" s="225"/>
      <c r="H21" s="225"/>
      <c r="I21" s="226"/>
      <c r="J21" s="225"/>
      <c r="K21" s="225"/>
      <c r="L21" s="227"/>
      <c r="M21" s="204"/>
      <c r="N21" s="204"/>
    </row>
    <row r="22" spans="1:14" ht="21" hidden="1" customHeight="1" x14ac:dyDescent="0.15">
      <c r="A22" s="501">
        <v>4</v>
      </c>
      <c r="B22" s="279"/>
      <c r="C22" s="277" t="s">
        <v>259</v>
      </c>
      <c r="D22" s="276"/>
      <c r="E22" s="276"/>
      <c r="F22" s="276"/>
      <c r="G22" s="276"/>
      <c r="H22" s="278"/>
      <c r="I22" s="278"/>
      <c r="J22" s="278"/>
      <c r="K22" s="278"/>
      <c r="L22" s="353"/>
      <c r="M22" s="204"/>
      <c r="N22" s="204"/>
    </row>
    <row r="23" spans="1:14" ht="19.5" customHeight="1" x14ac:dyDescent="0.15">
      <c r="A23" s="494"/>
      <c r="B23" s="282"/>
      <c r="C23" s="289" t="s">
        <v>254</v>
      </c>
      <c r="D23" s="285"/>
      <c r="E23" s="285"/>
      <c r="F23" s="285"/>
      <c r="G23" s="286"/>
      <c r="H23" s="286"/>
      <c r="I23" s="286"/>
      <c r="J23" s="286"/>
      <c r="K23" s="286"/>
      <c r="L23" s="288"/>
      <c r="M23" s="204"/>
      <c r="N23" s="204"/>
    </row>
    <row r="24" spans="1:14" ht="19.5" customHeight="1" x14ac:dyDescent="0.15">
      <c r="A24" s="228"/>
      <c r="B24" s="269"/>
      <c r="C24" s="232" t="s">
        <v>256</v>
      </c>
      <c r="D24" s="225"/>
      <c r="E24" s="225"/>
      <c r="F24" s="225"/>
      <c r="G24" s="226"/>
      <c r="H24" s="226"/>
      <c r="I24" s="226"/>
      <c r="J24" s="225"/>
      <c r="K24" s="225"/>
      <c r="L24" s="227"/>
      <c r="M24" s="204"/>
      <c r="N24" s="204"/>
    </row>
    <row r="25" spans="1:14" ht="18" hidden="1" customHeight="1" x14ac:dyDescent="0.15">
      <c r="A25" s="501">
        <v>5</v>
      </c>
      <c r="B25" s="279"/>
      <c r="C25" s="277" t="s">
        <v>259</v>
      </c>
      <c r="D25" s="276"/>
      <c r="E25" s="276"/>
      <c r="F25" s="276"/>
      <c r="G25" s="280"/>
      <c r="H25" s="280"/>
      <c r="I25" s="278"/>
      <c r="J25" s="278"/>
      <c r="K25" s="278"/>
      <c r="L25" s="353"/>
      <c r="M25" s="204"/>
      <c r="N25" s="204"/>
    </row>
    <row r="26" spans="1:14" ht="19.5" customHeight="1" x14ac:dyDescent="0.15">
      <c r="A26" s="494"/>
      <c r="B26" s="282"/>
      <c r="C26" s="289" t="s">
        <v>254</v>
      </c>
      <c r="D26" s="286"/>
      <c r="E26" s="286"/>
      <c r="F26" s="286"/>
      <c r="G26" s="286"/>
      <c r="H26" s="286"/>
      <c r="I26" s="286"/>
      <c r="J26" s="285"/>
      <c r="K26" s="285"/>
      <c r="L26" s="287"/>
      <c r="M26" s="204"/>
      <c r="N26" s="204"/>
    </row>
    <row r="27" spans="1:14" ht="19.5" customHeight="1" x14ac:dyDescent="0.15">
      <c r="A27" s="228"/>
      <c r="B27" s="269"/>
      <c r="C27" s="232" t="s">
        <v>256</v>
      </c>
      <c r="D27" s="225"/>
      <c r="E27" s="225"/>
      <c r="F27" s="225"/>
      <c r="G27" s="226"/>
      <c r="H27" s="226"/>
      <c r="I27" s="226"/>
      <c r="J27" s="225"/>
      <c r="K27" s="225"/>
      <c r="L27" s="227"/>
      <c r="M27" s="204"/>
      <c r="N27" s="204"/>
    </row>
    <row r="28" spans="1:14" ht="0.75" customHeight="1" x14ac:dyDescent="0.15">
      <c r="A28" s="493">
        <v>6</v>
      </c>
      <c r="B28" s="284">
        <f>B9</f>
        <v>0</v>
      </c>
      <c r="C28" s="277" t="s">
        <v>259</v>
      </c>
      <c r="D28" s="276"/>
      <c r="E28" s="276"/>
      <c r="F28" s="276"/>
      <c r="G28" s="280"/>
      <c r="H28" s="280"/>
      <c r="I28" s="280"/>
      <c r="J28" s="276"/>
      <c r="K28" s="276"/>
      <c r="L28" s="281"/>
      <c r="M28" s="204"/>
      <c r="N28" s="204"/>
    </row>
    <row r="29" spans="1:14" ht="19.5" customHeight="1" x14ac:dyDescent="0.15">
      <c r="A29" s="494"/>
      <c r="B29" s="282"/>
      <c r="C29" s="289" t="s">
        <v>254</v>
      </c>
      <c r="D29" s="290"/>
      <c r="E29" s="290"/>
      <c r="F29" s="290"/>
      <c r="G29" s="291"/>
      <c r="H29" s="291"/>
      <c r="I29" s="291"/>
      <c r="J29" s="291"/>
      <c r="K29" s="291"/>
      <c r="L29" s="292"/>
      <c r="M29" s="204"/>
      <c r="N29" s="204"/>
    </row>
    <row r="30" spans="1:14" ht="18.75" customHeight="1" x14ac:dyDescent="0.15">
      <c r="A30" s="230"/>
      <c r="B30" s="231"/>
      <c r="C30" s="232" t="s">
        <v>256</v>
      </c>
      <c r="D30" s="233"/>
      <c r="E30" s="233"/>
      <c r="F30" s="233"/>
      <c r="G30" s="234"/>
      <c r="H30" s="234"/>
      <c r="I30" s="234"/>
      <c r="J30" s="233"/>
      <c r="K30" s="233"/>
      <c r="L30" s="235"/>
      <c r="M30" s="204"/>
      <c r="N30" s="204"/>
    </row>
    <row r="31" spans="1:14" ht="18" customHeight="1" x14ac:dyDescent="0.15">
      <c r="A31" s="495" t="s">
        <v>99</v>
      </c>
      <c r="B31" s="498"/>
      <c r="C31" s="296" t="s">
        <v>259</v>
      </c>
      <c r="D31" s="229">
        <v>0</v>
      </c>
      <c r="E31" s="229">
        <f t="shared" ref="E31:G31" si="0">E28+E25+E22+E19+E16+E13</f>
        <v>0</v>
      </c>
      <c r="F31" s="229">
        <f t="shared" si="0"/>
        <v>0</v>
      </c>
      <c r="G31" s="229">
        <f t="shared" si="0"/>
        <v>0</v>
      </c>
      <c r="H31" s="229">
        <f>H28+H25+H22+H19+H16+H13</f>
        <v>0</v>
      </c>
      <c r="I31" s="229">
        <f t="shared" ref="I31:L31" si="1">I28+I25+I22+I19+I16+I13</f>
        <v>0</v>
      </c>
      <c r="J31" s="229">
        <f t="shared" si="1"/>
        <v>0</v>
      </c>
      <c r="K31" s="229">
        <f t="shared" si="1"/>
        <v>0</v>
      </c>
      <c r="L31" s="297">
        <f t="shared" si="1"/>
        <v>0</v>
      </c>
      <c r="M31" s="204"/>
      <c r="N31" s="204"/>
    </row>
    <row r="32" spans="1:14" ht="19.5" customHeight="1" x14ac:dyDescent="0.15">
      <c r="A32" s="496"/>
      <c r="B32" s="499"/>
      <c r="C32" s="293" t="s">
        <v>254</v>
      </c>
      <c r="D32" s="294">
        <f t="shared" ref="D32:L32" si="2">D14+D17+D20+D23+D26+D29</f>
        <v>0</v>
      </c>
      <c r="E32" s="294">
        <f t="shared" si="2"/>
        <v>0</v>
      </c>
      <c r="F32" s="294">
        <f t="shared" si="2"/>
        <v>0</v>
      </c>
      <c r="G32" s="294">
        <f t="shared" si="2"/>
        <v>0</v>
      </c>
      <c r="H32" s="294">
        <f t="shared" si="2"/>
        <v>0</v>
      </c>
      <c r="I32" s="294">
        <f t="shared" si="2"/>
        <v>0</v>
      </c>
      <c r="J32" s="294">
        <f t="shared" si="2"/>
        <v>0</v>
      </c>
      <c r="K32" s="294">
        <f t="shared" si="2"/>
        <v>0</v>
      </c>
      <c r="L32" s="295">
        <f t="shared" si="2"/>
        <v>0</v>
      </c>
      <c r="M32" s="204"/>
      <c r="N32" s="204"/>
    </row>
    <row r="33" spans="1:14" ht="19.5" customHeight="1" x14ac:dyDescent="0.15">
      <c r="A33" s="496"/>
      <c r="B33" s="499"/>
      <c r="C33" s="236" t="s">
        <v>256</v>
      </c>
      <c r="D33" s="237">
        <f t="shared" ref="D33:L33" si="3">D15+D18+D21+D24+D27+D30</f>
        <v>0</v>
      </c>
      <c r="E33" s="237">
        <f t="shared" si="3"/>
        <v>0</v>
      </c>
      <c r="F33" s="237">
        <f t="shared" si="3"/>
        <v>0</v>
      </c>
      <c r="G33" s="237">
        <f t="shared" si="3"/>
        <v>0</v>
      </c>
      <c r="H33" s="237">
        <f t="shared" si="3"/>
        <v>0</v>
      </c>
      <c r="I33" s="237">
        <f t="shared" si="3"/>
        <v>0</v>
      </c>
      <c r="J33" s="237">
        <f t="shared" si="3"/>
        <v>0</v>
      </c>
      <c r="K33" s="237">
        <f t="shared" si="3"/>
        <v>0</v>
      </c>
      <c r="L33" s="238">
        <f t="shared" si="3"/>
        <v>0</v>
      </c>
      <c r="M33" s="204"/>
      <c r="N33" s="204"/>
    </row>
    <row r="34" spans="1:14" ht="19.5" customHeight="1" thickBot="1" x14ac:dyDescent="0.2">
      <c r="A34" s="497"/>
      <c r="B34" s="500"/>
      <c r="C34" s="239" t="s">
        <v>99</v>
      </c>
      <c r="D34" s="240">
        <f t="shared" ref="D34:L34" si="4">D32+D33</f>
        <v>0</v>
      </c>
      <c r="E34" s="240">
        <f t="shared" si="4"/>
        <v>0</v>
      </c>
      <c r="F34" s="240">
        <f t="shared" si="4"/>
        <v>0</v>
      </c>
      <c r="G34" s="240">
        <f t="shared" si="4"/>
        <v>0</v>
      </c>
      <c r="H34" s="240">
        <f t="shared" si="4"/>
        <v>0</v>
      </c>
      <c r="I34" s="240">
        <f t="shared" si="4"/>
        <v>0</v>
      </c>
      <c r="J34" s="240">
        <f t="shared" si="4"/>
        <v>0</v>
      </c>
      <c r="K34" s="240">
        <f t="shared" si="4"/>
        <v>0</v>
      </c>
      <c r="L34" s="241">
        <f t="shared" si="4"/>
        <v>0</v>
      </c>
      <c r="M34" s="204"/>
      <c r="N34" s="204"/>
    </row>
    <row r="35" spans="1:14" ht="19.5" customHeight="1" x14ac:dyDescent="0.15">
      <c r="A35" s="242" t="s">
        <v>258</v>
      </c>
      <c r="N35" s="204"/>
    </row>
    <row r="36" spans="1:14" ht="19.5" customHeight="1" thickBot="1" x14ac:dyDescent="0.2">
      <c r="B36" s="204"/>
      <c r="C36" s="204"/>
      <c r="D36" s="204"/>
      <c r="E36" s="204"/>
      <c r="F36" s="204"/>
      <c r="G36" s="243"/>
      <c r="H36" s="244"/>
      <c r="I36" s="245"/>
      <c r="J36" s="245"/>
      <c r="K36" s="244"/>
      <c r="L36" s="244"/>
    </row>
    <row r="37" spans="1:14" ht="15.95" customHeight="1" x14ac:dyDescent="0.15">
      <c r="B37" s="204"/>
      <c r="C37" s="324" t="s">
        <v>261</v>
      </c>
      <c r="D37" s="325" t="s">
        <v>262</v>
      </c>
      <c r="E37" s="326" t="s">
        <v>263</v>
      </c>
      <c r="G37" s="489" t="s">
        <v>264</v>
      </c>
      <c r="H37" s="485"/>
      <c r="I37" s="204"/>
      <c r="J37" s="204"/>
      <c r="K37" s="204"/>
      <c r="L37" s="204"/>
    </row>
    <row r="38" spans="1:14" ht="15.95" customHeight="1" x14ac:dyDescent="0.15">
      <c r="B38" s="245"/>
      <c r="C38" s="327" t="s">
        <v>265</v>
      </c>
      <c r="D38" s="328">
        <f>D39+D40</f>
        <v>0</v>
      </c>
      <c r="E38" s="329">
        <f>-PMT(D42,D43,D44)</f>
        <v>0</v>
      </c>
      <c r="G38" s="490" t="s">
        <v>266</v>
      </c>
      <c r="H38" s="488"/>
      <c r="I38" s="244"/>
      <c r="J38" s="244"/>
      <c r="K38" s="244"/>
      <c r="L38" s="244"/>
    </row>
    <row r="39" spans="1:14" ht="15.95" customHeight="1" x14ac:dyDescent="0.15">
      <c r="B39" s="245"/>
      <c r="C39" s="330" t="s">
        <v>267</v>
      </c>
      <c r="D39" s="93">
        <f>D44/D43</f>
        <v>0</v>
      </c>
      <c r="E39" s="329">
        <f>-PPMT(D42,D45,D43,D44)</f>
        <v>0</v>
      </c>
      <c r="G39"/>
      <c r="I39" s="244"/>
      <c r="J39" s="247"/>
      <c r="K39" s="247"/>
      <c r="L39" s="247"/>
    </row>
    <row r="40" spans="1:14" ht="15.95" customHeight="1" thickBot="1" x14ac:dyDescent="0.2">
      <c r="C40" s="331" t="s">
        <v>268</v>
      </c>
      <c r="D40" s="332">
        <f>-ISPMT(D42,D45,D43,D44)</f>
        <v>0</v>
      </c>
      <c r="E40" s="333">
        <f>E38-E39</f>
        <v>0</v>
      </c>
      <c r="F40"/>
      <c r="G40" s="484" t="s">
        <v>269</v>
      </c>
      <c r="H40" s="485"/>
    </row>
    <row r="41" spans="1:14" ht="15.95" customHeight="1" thickBot="1" x14ac:dyDescent="0.2">
      <c r="C41" s="334" t="s">
        <v>270</v>
      </c>
      <c r="D41" s="491" t="s">
        <v>271</v>
      </c>
      <c r="E41" s="492"/>
      <c r="F41"/>
      <c r="G41" s="490" t="s">
        <v>272</v>
      </c>
      <c r="H41" s="488"/>
    </row>
    <row r="42" spans="1:14" ht="15.95" customHeight="1" thickTop="1" x14ac:dyDescent="0.15">
      <c r="C42" s="323" t="s">
        <v>273</v>
      </c>
      <c r="D42" s="480">
        <v>0</v>
      </c>
      <c r="E42" s="481"/>
    </row>
    <row r="43" spans="1:14" ht="15.95" customHeight="1" x14ac:dyDescent="0.15">
      <c r="C43" s="322" t="s">
        <v>274</v>
      </c>
      <c r="D43" s="482">
        <v>10</v>
      </c>
      <c r="E43" s="483"/>
      <c r="F43"/>
      <c r="G43" s="484" t="s">
        <v>275</v>
      </c>
      <c r="H43" s="485"/>
    </row>
    <row r="44" spans="1:14" ht="15.95" customHeight="1" x14ac:dyDescent="0.15">
      <c r="C44" s="322" t="s">
        <v>276</v>
      </c>
      <c r="D44" s="486"/>
      <c r="E44" s="483"/>
      <c r="G44" s="487" t="s">
        <v>277</v>
      </c>
      <c r="H44" s="488"/>
    </row>
    <row r="45" spans="1:14" ht="15.95" customHeight="1" thickBot="1" x14ac:dyDescent="0.2">
      <c r="C45" s="335" t="s">
        <v>278</v>
      </c>
      <c r="D45" s="478">
        <v>1</v>
      </c>
      <c r="E45" s="479"/>
    </row>
  </sheetData>
  <mergeCells count="37">
    <mergeCell ref="A1:I1"/>
    <mergeCell ref="K1:L1"/>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A28:A29"/>
    <mergeCell ref="A31:A34"/>
    <mergeCell ref="B31:B34"/>
    <mergeCell ref="A13:A14"/>
    <mergeCell ref="A16:A17"/>
    <mergeCell ref="A19:A20"/>
    <mergeCell ref="A22:A23"/>
    <mergeCell ref="A25:A26"/>
    <mergeCell ref="G37:H37"/>
    <mergeCell ref="G38:H38"/>
    <mergeCell ref="G40:H40"/>
    <mergeCell ref="D41:E41"/>
    <mergeCell ref="G41:H41"/>
    <mergeCell ref="D45:E45"/>
    <mergeCell ref="D42:E42"/>
    <mergeCell ref="D43:E43"/>
    <mergeCell ref="G43:H43"/>
    <mergeCell ref="D44:E44"/>
    <mergeCell ref="G44:H44"/>
  </mergeCells>
  <phoneticPr fontId="2"/>
  <dataValidations count="1">
    <dataValidation type="list" allowBlank="1" showInputMessage="1" showErrorMessage="1" sqref="B14 WVJ983070 WLN983070 WBR983070 VRV983070 VHZ983070 UYD983070 UOH983070 UEL983070 TUP983070 TKT983070 TAX983070 SRB983070 SHF983070 RXJ983070 RNN983070 RDR983070 QTV983070 QJZ983070 QAD983070 PQH983070 PGL983070 OWP983070 OMT983070 OCX983070 NTB983070 NJF983070 MZJ983070 MPN983070 MFR983070 LVV983070 LLZ983070 LCD983070 KSH983070 KIL983070 JYP983070 JOT983070 JEX983070 IVB983070 ILF983070 IBJ983070 HRN983070 HHR983070 GXV983070 GNZ983070 GED983070 FUH983070 FKL983070 FAP983070 EQT983070 EGX983070 DXB983070 DNF983070 DDJ983070 CTN983070 CJR983070 BZV983070 BPZ983070 BGD983070 AWH983070 AML983070 ACP983070 ST983070 IX983070 B983070 WVJ917534 WLN917534 WBR917534 VRV917534 VHZ917534 UYD917534 UOH917534 UEL917534 TUP917534 TKT917534 TAX917534 SRB917534 SHF917534 RXJ917534 RNN917534 RDR917534 QTV917534 QJZ917534 QAD917534 PQH917534 PGL917534 OWP917534 OMT917534 OCX917534 NTB917534 NJF917534 MZJ917534 MPN917534 MFR917534 LVV917534 LLZ917534 LCD917534 KSH917534 KIL917534 JYP917534 JOT917534 JEX917534 IVB917534 ILF917534 IBJ917534 HRN917534 HHR917534 GXV917534 GNZ917534 GED917534 FUH917534 FKL917534 FAP917534 EQT917534 EGX917534 DXB917534 DNF917534 DDJ917534 CTN917534 CJR917534 BZV917534 BPZ917534 BGD917534 AWH917534 AML917534 ACP917534 ST917534 IX917534 B917534 WVJ851998 WLN851998 WBR851998 VRV851998 VHZ851998 UYD851998 UOH851998 UEL851998 TUP851998 TKT851998 TAX851998 SRB851998 SHF851998 RXJ851998 RNN851998 RDR851998 QTV851998 QJZ851998 QAD851998 PQH851998 PGL851998 OWP851998 OMT851998 OCX851998 NTB851998 NJF851998 MZJ851998 MPN851998 MFR851998 LVV851998 LLZ851998 LCD851998 KSH851998 KIL851998 JYP851998 JOT851998 JEX851998 IVB851998 ILF851998 IBJ851998 HRN851998 HHR851998 GXV851998 GNZ851998 GED851998 FUH851998 FKL851998 FAP851998 EQT851998 EGX851998 DXB851998 DNF851998 DDJ851998 CTN851998 CJR851998 BZV851998 BPZ851998 BGD851998 AWH851998 AML851998 ACP851998 ST851998 IX851998 B851998 WVJ786462 WLN786462 WBR786462 VRV786462 VHZ786462 UYD786462 UOH786462 UEL786462 TUP786462 TKT786462 TAX786462 SRB786462 SHF786462 RXJ786462 RNN786462 RDR786462 QTV786462 QJZ786462 QAD786462 PQH786462 PGL786462 OWP786462 OMT786462 OCX786462 NTB786462 NJF786462 MZJ786462 MPN786462 MFR786462 LVV786462 LLZ786462 LCD786462 KSH786462 KIL786462 JYP786462 JOT786462 JEX786462 IVB786462 ILF786462 IBJ786462 HRN786462 HHR786462 GXV786462 GNZ786462 GED786462 FUH786462 FKL786462 FAP786462 EQT786462 EGX786462 DXB786462 DNF786462 DDJ786462 CTN786462 CJR786462 BZV786462 BPZ786462 BGD786462 AWH786462 AML786462 ACP786462 ST786462 IX786462 B786462 WVJ720926 WLN720926 WBR720926 VRV720926 VHZ720926 UYD720926 UOH720926 UEL720926 TUP720926 TKT720926 TAX720926 SRB720926 SHF720926 RXJ720926 RNN720926 RDR720926 QTV720926 QJZ720926 QAD720926 PQH720926 PGL720926 OWP720926 OMT720926 OCX720926 NTB720926 NJF720926 MZJ720926 MPN720926 MFR720926 LVV720926 LLZ720926 LCD720926 KSH720926 KIL720926 JYP720926 JOT720926 JEX720926 IVB720926 ILF720926 IBJ720926 HRN720926 HHR720926 GXV720926 GNZ720926 GED720926 FUH720926 FKL720926 FAP720926 EQT720926 EGX720926 DXB720926 DNF720926 DDJ720926 CTN720926 CJR720926 BZV720926 BPZ720926 BGD720926 AWH720926 AML720926 ACP720926 ST720926 IX720926 B720926 WVJ655390 WLN655390 WBR655390 VRV655390 VHZ655390 UYD655390 UOH655390 UEL655390 TUP655390 TKT655390 TAX655390 SRB655390 SHF655390 RXJ655390 RNN655390 RDR655390 QTV655390 QJZ655390 QAD655390 PQH655390 PGL655390 OWP655390 OMT655390 OCX655390 NTB655390 NJF655390 MZJ655390 MPN655390 MFR655390 LVV655390 LLZ655390 LCD655390 KSH655390 KIL655390 JYP655390 JOT655390 JEX655390 IVB655390 ILF655390 IBJ655390 HRN655390 HHR655390 GXV655390 GNZ655390 GED655390 FUH655390 FKL655390 FAP655390 EQT655390 EGX655390 DXB655390 DNF655390 DDJ655390 CTN655390 CJR655390 BZV655390 BPZ655390 BGD655390 AWH655390 AML655390 ACP655390 ST655390 IX655390 B655390 WVJ589854 WLN589854 WBR589854 VRV589854 VHZ589854 UYD589854 UOH589854 UEL589854 TUP589854 TKT589854 TAX589854 SRB589854 SHF589854 RXJ589854 RNN589854 RDR589854 QTV589854 QJZ589854 QAD589854 PQH589854 PGL589854 OWP589854 OMT589854 OCX589854 NTB589854 NJF589854 MZJ589854 MPN589854 MFR589854 LVV589854 LLZ589854 LCD589854 KSH589854 KIL589854 JYP589854 JOT589854 JEX589854 IVB589854 ILF589854 IBJ589854 HRN589854 HHR589854 GXV589854 GNZ589854 GED589854 FUH589854 FKL589854 FAP589854 EQT589854 EGX589854 DXB589854 DNF589854 DDJ589854 CTN589854 CJR589854 BZV589854 BPZ589854 BGD589854 AWH589854 AML589854 ACP589854 ST589854 IX589854 B589854 WVJ524318 WLN524318 WBR524318 VRV524318 VHZ524318 UYD524318 UOH524318 UEL524318 TUP524318 TKT524318 TAX524318 SRB524318 SHF524318 RXJ524318 RNN524318 RDR524318 QTV524318 QJZ524318 QAD524318 PQH524318 PGL524318 OWP524318 OMT524318 OCX524318 NTB524318 NJF524318 MZJ524318 MPN524318 MFR524318 LVV524318 LLZ524318 LCD524318 KSH524318 KIL524318 JYP524318 JOT524318 JEX524318 IVB524318 ILF524318 IBJ524318 HRN524318 HHR524318 GXV524318 GNZ524318 GED524318 FUH524318 FKL524318 FAP524318 EQT524318 EGX524318 DXB524318 DNF524318 DDJ524318 CTN524318 CJR524318 BZV524318 BPZ524318 BGD524318 AWH524318 AML524318 ACP524318 ST524318 IX524318 B524318 WVJ458782 WLN458782 WBR458782 VRV458782 VHZ458782 UYD458782 UOH458782 UEL458782 TUP458782 TKT458782 TAX458782 SRB458782 SHF458782 RXJ458782 RNN458782 RDR458782 QTV458782 QJZ458782 QAD458782 PQH458782 PGL458782 OWP458782 OMT458782 OCX458782 NTB458782 NJF458782 MZJ458782 MPN458782 MFR458782 LVV458782 LLZ458782 LCD458782 KSH458782 KIL458782 JYP458782 JOT458782 JEX458782 IVB458782 ILF458782 IBJ458782 HRN458782 HHR458782 GXV458782 GNZ458782 GED458782 FUH458782 FKL458782 FAP458782 EQT458782 EGX458782 DXB458782 DNF458782 DDJ458782 CTN458782 CJR458782 BZV458782 BPZ458782 BGD458782 AWH458782 AML458782 ACP458782 ST458782 IX458782 B458782 WVJ393246 WLN393246 WBR393246 VRV393246 VHZ393246 UYD393246 UOH393246 UEL393246 TUP393246 TKT393246 TAX393246 SRB393246 SHF393246 RXJ393246 RNN393246 RDR393246 QTV393246 QJZ393246 QAD393246 PQH393246 PGL393246 OWP393246 OMT393246 OCX393246 NTB393246 NJF393246 MZJ393246 MPN393246 MFR393246 LVV393246 LLZ393246 LCD393246 KSH393246 KIL393246 JYP393246 JOT393246 JEX393246 IVB393246 ILF393246 IBJ393246 HRN393246 HHR393246 GXV393246 GNZ393246 GED393246 FUH393246 FKL393246 FAP393246 EQT393246 EGX393246 DXB393246 DNF393246 DDJ393246 CTN393246 CJR393246 BZV393246 BPZ393246 BGD393246 AWH393246 AML393246 ACP393246 ST393246 IX393246 B393246 WVJ327710 WLN327710 WBR327710 VRV327710 VHZ327710 UYD327710 UOH327710 UEL327710 TUP327710 TKT327710 TAX327710 SRB327710 SHF327710 RXJ327710 RNN327710 RDR327710 QTV327710 QJZ327710 QAD327710 PQH327710 PGL327710 OWP327710 OMT327710 OCX327710 NTB327710 NJF327710 MZJ327710 MPN327710 MFR327710 LVV327710 LLZ327710 LCD327710 KSH327710 KIL327710 JYP327710 JOT327710 JEX327710 IVB327710 ILF327710 IBJ327710 HRN327710 HHR327710 GXV327710 GNZ327710 GED327710 FUH327710 FKL327710 FAP327710 EQT327710 EGX327710 DXB327710 DNF327710 DDJ327710 CTN327710 CJR327710 BZV327710 BPZ327710 BGD327710 AWH327710 AML327710 ACP327710 ST327710 IX327710 B327710 WVJ262174 WLN262174 WBR262174 VRV262174 VHZ262174 UYD262174 UOH262174 UEL262174 TUP262174 TKT262174 TAX262174 SRB262174 SHF262174 RXJ262174 RNN262174 RDR262174 QTV262174 QJZ262174 QAD262174 PQH262174 PGL262174 OWP262174 OMT262174 OCX262174 NTB262174 NJF262174 MZJ262174 MPN262174 MFR262174 LVV262174 LLZ262174 LCD262174 KSH262174 KIL262174 JYP262174 JOT262174 JEX262174 IVB262174 ILF262174 IBJ262174 HRN262174 HHR262174 GXV262174 GNZ262174 GED262174 FUH262174 FKL262174 FAP262174 EQT262174 EGX262174 DXB262174 DNF262174 DDJ262174 CTN262174 CJR262174 BZV262174 BPZ262174 BGD262174 AWH262174 AML262174 ACP262174 ST262174 IX262174 B262174 WVJ196638 WLN196638 WBR196638 VRV196638 VHZ196638 UYD196638 UOH196638 UEL196638 TUP196638 TKT196638 TAX196638 SRB196638 SHF196638 RXJ196638 RNN196638 RDR196638 QTV196638 QJZ196638 QAD196638 PQH196638 PGL196638 OWP196638 OMT196638 OCX196638 NTB196638 NJF196638 MZJ196638 MPN196638 MFR196638 LVV196638 LLZ196638 LCD196638 KSH196638 KIL196638 JYP196638 JOT196638 JEX196638 IVB196638 ILF196638 IBJ196638 HRN196638 HHR196638 GXV196638 GNZ196638 GED196638 FUH196638 FKL196638 FAP196638 EQT196638 EGX196638 DXB196638 DNF196638 DDJ196638 CTN196638 CJR196638 BZV196638 BPZ196638 BGD196638 AWH196638 AML196638 ACP196638 ST196638 IX196638 B196638 WVJ131102 WLN131102 WBR131102 VRV131102 VHZ131102 UYD131102 UOH131102 UEL131102 TUP131102 TKT131102 TAX131102 SRB131102 SHF131102 RXJ131102 RNN131102 RDR131102 QTV131102 QJZ131102 QAD131102 PQH131102 PGL131102 OWP131102 OMT131102 OCX131102 NTB131102 NJF131102 MZJ131102 MPN131102 MFR131102 LVV131102 LLZ131102 LCD131102 KSH131102 KIL131102 JYP131102 JOT131102 JEX131102 IVB131102 ILF131102 IBJ131102 HRN131102 HHR131102 GXV131102 GNZ131102 GED131102 FUH131102 FKL131102 FAP131102 EQT131102 EGX131102 DXB131102 DNF131102 DDJ131102 CTN131102 CJR131102 BZV131102 BPZ131102 BGD131102 AWH131102 AML131102 ACP131102 ST131102 IX131102 B131102 WVJ65566 WLN65566 WBR65566 VRV65566 VHZ65566 UYD65566 UOH65566 UEL65566 TUP65566 TKT65566 TAX65566 SRB65566 SHF65566 RXJ65566 RNN65566 RDR65566 QTV65566 QJZ65566 QAD65566 PQH65566 PGL65566 OWP65566 OMT65566 OCX65566 NTB65566 NJF65566 MZJ65566 MPN65566 MFR65566 LVV65566 LLZ65566 LCD65566 KSH65566 KIL65566 JYP65566 JOT65566 JEX65566 IVB65566 ILF65566 IBJ65566 HRN65566 HHR65566 GXV65566 GNZ65566 GED65566 FUH65566 FKL65566 FAP65566 EQT65566 EGX65566 DXB65566 DNF65566 DDJ65566 CTN65566 CJR65566 BZV65566 BPZ65566 BGD65566 AWH65566 AML65566 ACP65566 ST65566 IX65566 B65566 WVJ29 WLN29 WBR29 VRV29 VHZ29 UYD29 UOH29 UEL29 TUP29 TKT29 TAX29 SRB29 SHF29 RXJ29 RNN29 RDR29 QTV29 QJZ29 QAD29 PQH29 PGL29 OWP29 OMT29 OCX29 NTB29 NJF29 MZJ29 MPN29 MFR29 LVV29 LLZ29 LCD29 KSH29 KIL29 JYP29 JOT29 JEX29 IVB29 ILF29 IBJ29 HRN29 HHR29 GXV29 GNZ29 GED29 FUH29 FKL29 FAP29 EQT29 EGX29 DXB29 DNF29 DDJ29 CTN29 CJR29 BZV29 BPZ29 BGD29 AWH29 AML29 ACP29 ST29 IX29 B29 WVJ983068 WLN983068 WBR983068 VRV983068 VHZ983068 UYD983068 UOH983068 UEL983068 TUP983068 TKT983068 TAX983068 SRB983068 SHF983068 RXJ983068 RNN983068 RDR983068 QTV983068 QJZ983068 QAD983068 PQH983068 PGL983068 OWP983068 OMT983068 OCX983068 NTB983068 NJF983068 MZJ983068 MPN983068 MFR983068 LVV983068 LLZ983068 LCD983068 KSH983068 KIL983068 JYP983068 JOT983068 JEX983068 IVB983068 ILF983068 IBJ983068 HRN983068 HHR983068 GXV983068 GNZ983068 GED983068 FUH983068 FKL983068 FAP983068 EQT983068 EGX983068 DXB983068 DNF983068 DDJ983068 CTN983068 CJR983068 BZV983068 BPZ983068 BGD983068 AWH983068 AML983068 ACP983068 ST983068 IX983068 B983068 WVJ917532 WLN917532 WBR917532 VRV917532 VHZ917532 UYD917532 UOH917532 UEL917532 TUP917532 TKT917532 TAX917532 SRB917532 SHF917532 RXJ917532 RNN917532 RDR917532 QTV917532 QJZ917532 QAD917532 PQH917532 PGL917532 OWP917532 OMT917532 OCX917532 NTB917532 NJF917532 MZJ917532 MPN917532 MFR917532 LVV917532 LLZ917532 LCD917532 KSH917532 KIL917532 JYP917532 JOT917532 JEX917532 IVB917532 ILF917532 IBJ917532 HRN917532 HHR917532 GXV917532 GNZ917532 GED917532 FUH917532 FKL917532 FAP917532 EQT917532 EGX917532 DXB917532 DNF917532 DDJ917532 CTN917532 CJR917532 BZV917532 BPZ917532 BGD917532 AWH917532 AML917532 ACP917532 ST917532 IX917532 B917532 WVJ851996 WLN851996 WBR851996 VRV851996 VHZ851996 UYD851996 UOH851996 UEL851996 TUP851996 TKT851996 TAX851996 SRB851996 SHF851996 RXJ851996 RNN851996 RDR851996 QTV851996 QJZ851996 QAD851996 PQH851996 PGL851996 OWP851996 OMT851996 OCX851996 NTB851996 NJF851996 MZJ851996 MPN851996 MFR851996 LVV851996 LLZ851996 LCD851996 KSH851996 KIL851996 JYP851996 JOT851996 JEX851996 IVB851996 ILF851996 IBJ851996 HRN851996 HHR851996 GXV851996 GNZ851996 GED851996 FUH851996 FKL851996 FAP851996 EQT851996 EGX851996 DXB851996 DNF851996 DDJ851996 CTN851996 CJR851996 BZV851996 BPZ851996 BGD851996 AWH851996 AML851996 ACP851996 ST851996 IX851996 B851996 WVJ786460 WLN786460 WBR786460 VRV786460 VHZ786460 UYD786460 UOH786460 UEL786460 TUP786460 TKT786460 TAX786460 SRB786460 SHF786460 RXJ786460 RNN786460 RDR786460 QTV786460 QJZ786460 QAD786460 PQH786460 PGL786460 OWP786460 OMT786460 OCX786460 NTB786460 NJF786460 MZJ786460 MPN786460 MFR786460 LVV786460 LLZ786460 LCD786460 KSH786460 KIL786460 JYP786460 JOT786460 JEX786460 IVB786460 ILF786460 IBJ786460 HRN786460 HHR786460 GXV786460 GNZ786460 GED786460 FUH786460 FKL786460 FAP786460 EQT786460 EGX786460 DXB786460 DNF786460 DDJ786460 CTN786460 CJR786460 BZV786460 BPZ786460 BGD786460 AWH786460 AML786460 ACP786460 ST786460 IX786460 B786460 WVJ720924 WLN720924 WBR720924 VRV720924 VHZ720924 UYD720924 UOH720924 UEL720924 TUP720924 TKT720924 TAX720924 SRB720924 SHF720924 RXJ720924 RNN720924 RDR720924 QTV720924 QJZ720924 QAD720924 PQH720924 PGL720924 OWP720924 OMT720924 OCX720924 NTB720924 NJF720924 MZJ720924 MPN720924 MFR720924 LVV720924 LLZ720924 LCD720924 KSH720924 KIL720924 JYP720924 JOT720924 JEX720924 IVB720924 ILF720924 IBJ720924 HRN720924 HHR720924 GXV720924 GNZ720924 GED720924 FUH720924 FKL720924 FAP720924 EQT720924 EGX720924 DXB720924 DNF720924 DDJ720924 CTN720924 CJR720924 BZV720924 BPZ720924 BGD720924 AWH720924 AML720924 ACP720924 ST720924 IX720924 B720924 WVJ655388 WLN655388 WBR655388 VRV655388 VHZ655388 UYD655388 UOH655388 UEL655388 TUP655388 TKT655388 TAX655388 SRB655388 SHF655388 RXJ655388 RNN655388 RDR655388 QTV655388 QJZ655388 QAD655388 PQH655388 PGL655388 OWP655388 OMT655388 OCX655388 NTB655388 NJF655388 MZJ655388 MPN655388 MFR655388 LVV655388 LLZ655388 LCD655388 KSH655388 KIL655388 JYP655388 JOT655388 JEX655388 IVB655388 ILF655388 IBJ655388 HRN655388 HHR655388 GXV655388 GNZ655388 GED655388 FUH655388 FKL655388 FAP655388 EQT655388 EGX655388 DXB655388 DNF655388 DDJ655388 CTN655388 CJR655388 BZV655388 BPZ655388 BGD655388 AWH655388 AML655388 ACP655388 ST655388 IX655388 B655388 WVJ589852 WLN589852 WBR589852 VRV589852 VHZ589852 UYD589852 UOH589852 UEL589852 TUP589852 TKT589852 TAX589852 SRB589852 SHF589852 RXJ589852 RNN589852 RDR589852 QTV589852 QJZ589852 QAD589852 PQH589852 PGL589852 OWP589852 OMT589852 OCX589852 NTB589852 NJF589852 MZJ589852 MPN589852 MFR589852 LVV589852 LLZ589852 LCD589852 KSH589852 KIL589852 JYP589852 JOT589852 JEX589852 IVB589852 ILF589852 IBJ589852 HRN589852 HHR589852 GXV589852 GNZ589852 GED589852 FUH589852 FKL589852 FAP589852 EQT589852 EGX589852 DXB589852 DNF589852 DDJ589852 CTN589852 CJR589852 BZV589852 BPZ589852 BGD589852 AWH589852 AML589852 ACP589852 ST589852 IX589852 B589852 WVJ524316 WLN524316 WBR524316 VRV524316 VHZ524316 UYD524316 UOH524316 UEL524316 TUP524316 TKT524316 TAX524316 SRB524316 SHF524316 RXJ524316 RNN524316 RDR524316 QTV524316 QJZ524316 QAD524316 PQH524316 PGL524316 OWP524316 OMT524316 OCX524316 NTB524316 NJF524316 MZJ524316 MPN524316 MFR524316 LVV524316 LLZ524316 LCD524316 KSH524316 KIL524316 JYP524316 JOT524316 JEX524316 IVB524316 ILF524316 IBJ524316 HRN524316 HHR524316 GXV524316 GNZ524316 GED524316 FUH524316 FKL524316 FAP524316 EQT524316 EGX524316 DXB524316 DNF524316 DDJ524316 CTN524316 CJR524316 BZV524316 BPZ524316 BGD524316 AWH524316 AML524316 ACP524316 ST524316 IX524316 B524316 WVJ458780 WLN458780 WBR458780 VRV458780 VHZ458780 UYD458780 UOH458780 UEL458780 TUP458780 TKT458780 TAX458780 SRB458780 SHF458780 RXJ458780 RNN458780 RDR458780 QTV458780 QJZ458780 QAD458780 PQH458780 PGL458780 OWP458780 OMT458780 OCX458780 NTB458780 NJF458780 MZJ458780 MPN458780 MFR458780 LVV458780 LLZ458780 LCD458780 KSH458780 KIL458780 JYP458780 JOT458780 JEX458780 IVB458780 ILF458780 IBJ458780 HRN458780 HHR458780 GXV458780 GNZ458780 GED458780 FUH458780 FKL458780 FAP458780 EQT458780 EGX458780 DXB458780 DNF458780 DDJ458780 CTN458780 CJR458780 BZV458780 BPZ458780 BGD458780 AWH458780 AML458780 ACP458780 ST458780 IX458780 B458780 WVJ393244 WLN393244 WBR393244 VRV393244 VHZ393244 UYD393244 UOH393244 UEL393244 TUP393244 TKT393244 TAX393244 SRB393244 SHF393244 RXJ393244 RNN393244 RDR393244 QTV393244 QJZ393244 QAD393244 PQH393244 PGL393244 OWP393244 OMT393244 OCX393244 NTB393244 NJF393244 MZJ393244 MPN393244 MFR393244 LVV393244 LLZ393244 LCD393244 KSH393244 KIL393244 JYP393244 JOT393244 JEX393244 IVB393244 ILF393244 IBJ393244 HRN393244 HHR393244 GXV393244 GNZ393244 GED393244 FUH393244 FKL393244 FAP393244 EQT393244 EGX393244 DXB393244 DNF393244 DDJ393244 CTN393244 CJR393244 BZV393244 BPZ393244 BGD393244 AWH393244 AML393244 ACP393244 ST393244 IX393244 B393244 WVJ327708 WLN327708 WBR327708 VRV327708 VHZ327708 UYD327708 UOH327708 UEL327708 TUP327708 TKT327708 TAX327708 SRB327708 SHF327708 RXJ327708 RNN327708 RDR327708 QTV327708 QJZ327708 QAD327708 PQH327708 PGL327708 OWP327708 OMT327708 OCX327708 NTB327708 NJF327708 MZJ327708 MPN327708 MFR327708 LVV327708 LLZ327708 LCD327708 KSH327708 KIL327708 JYP327708 JOT327708 JEX327708 IVB327708 ILF327708 IBJ327708 HRN327708 HHR327708 GXV327708 GNZ327708 GED327708 FUH327708 FKL327708 FAP327708 EQT327708 EGX327708 DXB327708 DNF327708 DDJ327708 CTN327708 CJR327708 BZV327708 BPZ327708 BGD327708 AWH327708 AML327708 ACP327708 ST327708 IX327708 B327708 WVJ262172 WLN262172 WBR262172 VRV262172 VHZ262172 UYD262172 UOH262172 UEL262172 TUP262172 TKT262172 TAX262172 SRB262172 SHF262172 RXJ262172 RNN262172 RDR262172 QTV262172 QJZ262172 QAD262172 PQH262172 PGL262172 OWP262172 OMT262172 OCX262172 NTB262172 NJF262172 MZJ262172 MPN262172 MFR262172 LVV262172 LLZ262172 LCD262172 KSH262172 KIL262172 JYP262172 JOT262172 JEX262172 IVB262172 ILF262172 IBJ262172 HRN262172 HHR262172 GXV262172 GNZ262172 GED262172 FUH262172 FKL262172 FAP262172 EQT262172 EGX262172 DXB262172 DNF262172 DDJ262172 CTN262172 CJR262172 BZV262172 BPZ262172 BGD262172 AWH262172 AML262172 ACP262172 ST262172 IX262172 B262172 WVJ196636 WLN196636 WBR196636 VRV196636 VHZ196636 UYD196636 UOH196636 UEL196636 TUP196636 TKT196636 TAX196636 SRB196636 SHF196636 RXJ196636 RNN196636 RDR196636 QTV196636 QJZ196636 QAD196636 PQH196636 PGL196636 OWP196636 OMT196636 OCX196636 NTB196636 NJF196636 MZJ196636 MPN196636 MFR196636 LVV196636 LLZ196636 LCD196636 KSH196636 KIL196636 JYP196636 JOT196636 JEX196636 IVB196636 ILF196636 IBJ196636 HRN196636 HHR196636 GXV196636 GNZ196636 GED196636 FUH196636 FKL196636 FAP196636 EQT196636 EGX196636 DXB196636 DNF196636 DDJ196636 CTN196636 CJR196636 BZV196636 BPZ196636 BGD196636 AWH196636 AML196636 ACP196636 ST196636 IX196636 B196636 WVJ131100 WLN131100 WBR131100 VRV131100 VHZ131100 UYD131100 UOH131100 UEL131100 TUP131100 TKT131100 TAX131100 SRB131100 SHF131100 RXJ131100 RNN131100 RDR131100 QTV131100 QJZ131100 QAD131100 PQH131100 PGL131100 OWP131100 OMT131100 OCX131100 NTB131100 NJF131100 MZJ131100 MPN131100 MFR131100 LVV131100 LLZ131100 LCD131100 KSH131100 KIL131100 JYP131100 JOT131100 JEX131100 IVB131100 ILF131100 IBJ131100 HRN131100 HHR131100 GXV131100 GNZ131100 GED131100 FUH131100 FKL131100 FAP131100 EQT131100 EGX131100 DXB131100 DNF131100 DDJ131100 CTN131100 CJR131100 BZV131100 BPZ131100 BGD131100 AWH131100 AML131100 ACP131100 ST131100 IX131100 B131100 WVJ65564 WLN65564 WBR65564 VRV65564 VHZ65564 UYD65564 UOH65564 UEL65564 TUP65564 TKT65564 TAX65564 SRB65564 SHF65564 RXJ65564 RNN65564 RDR65564 QTV65564 QJZ65564 QAD65564 PQH65564 PGL65564 OWP65564 OMT65564 OCX65564 NTB65564 NJF65564 MZJ65564 MPN65564 MFR65564 LVV65564 LLZ65564 LCD65564 KSH65564 KIL65564 JYP65564 JOT65564 JEX65564 IVB65564 ILF65564 IBJ65564 HRN65564 HHR65564 GXV65564 GNZ65564 GED65564 FUH65564 FKL65564 FAP65564 EQT65564 EGX65564 DXB65564 DNF65564 DDJ65564 CTN65564 CJR65564 BZV65564 BPZ65564 BGD65564 AWH65564 AML65564 ACP65564 ST65564 IX65564 B65564 WVJ26 WLN26 WBR26 VRV26 VHZ26 UYD26 UOH26 UEL26 TUP26 TKT26 TAX26 SRB26 SHF26 RXJ26 RNN26 RDR26 QTV26 QJZ26 QAD26 PQH26 PGL26 OWP26 OMT26 OCX26 NTB26 NJF26 MZJ26 MPN26 MFR26 LVV26 LLZ26 LCD26 KSH26 KIL26 JYP26 JOT26 JEX26 IVB26 ILF26 IBJ26 HRN26 HHR26 GXV26 GNZ26 GED26 FUH26 FKL26 FAP26 EQT26 EGX26 DXB26 DNF26 DDJ26 CTN26 CJR26 BZV26 BPZ26 BGD26 AWH26 AML26 ACP26 ST26 IX26 B26 WVJ983066 WLN983066 WBR983066 VRV983066 VHZ983066 UYD983066 UOH983066 UEL983066 TUP983066 TKT983066 TAX983066 SRB983066 SHF983066 RXJ983066 RNN983066 RDR983066 QTV983066 QJZ983066 QAD983066 PQH983066 PGL983066 OWP983066 OMT983066 OCX983066 NTB983066 NJF983066 MZJ983066 MPN983066 MFR983066 LVV983066 LLZ983066 LCD983066 KSH983066 KIL983066 JYP983066 JOT983066 JEX983066 IVB983066 ILF983066 IBJ983066 HRN983066 HHR983066 GXV983066 GNZ983066 GED983066 FUH983066 FKL983066 FAP983066 EQT983066 EGX983066 DXB983066 DNF983066 DDJ983066 CTN983066 CJR983066 BZV983066 BPZ983066 BGD983066 AWH983066 AML983066 ACP983066 ST983066 IX983066 B983066 WVJ917530 WLN917530 WBR917530 VRV917530 VHZ917530 UYD917530 UOH917530 UEL917530 TUP917530 TKT917530 TAX917530 SRB917530 SHF917530 RXJ917530 RNN917530 RDR917530 QTV917530 QJZ917530 QAD917530 PQH917530 PGL917530 OWP917530 OMT917530 OCX917530 NTB917530 NJF917530 MZJ917530 MPN917530 MFR917530 LVV917530 LLZ917530 LCD917530 KSH917530 KIL917530 JYP917530 JOT917530 JEX917530 IVB917530 ILF917530 IBJ917530 HRN917530 HHR917530 GXV917530 GNZ917530 GED917530 FUH917530 FKL917530 FAP917530 EQT917530 EGX917530 DXB917530 DNF917530 DDJ917530 CTN917530 CJR917530 BZV917530 BPZ917530 BGD917530 AWH917530 AML917530 ACP917530 ST917530 IX917530 B917530 WVJ851994 WLN851994 WBR851994 VRV851994 VHZ851994 UYD851994 UOH851994 UEL851994 TUP851994 TKT851994 TAX851994 SRB851994 SHF851994 RXJ851994 RNN851994 RDR851994 QTV851994 QJZ851994 QAD851994 PQH851994 PGL851994 OWP851994 OMT851994 OCX851994 NTB851994 NJF851994 MZJ851994 MPN851994 MFR851994 LVV851994 LLZ851994 LCD851994 KSH851994 KIL851994 JYP851994 JOT851994 JEX851994 IVB851994 ILF851994 IBJ851994 HRN851994 HHR851994 GXV851994 GNZ851994 GED851994 FUH851994 FKL851994 FAP851994 EQT851994 EGX851994 DXB851994 DNF851994 DDJ851994 CTN851994 CJR851994 BZV851994 BPZ851994 BGD851994 AWH851994 AML851994 ACP851994 ST851994 IX851994 B851994 WVJ786458 WLN786458 WBR786458 VRV786458 VHZ786458 UYD786458 UOH786458 UEL786458 TUP786458 TKT786458 TAX786458 SRB786458 SHF786458 RXJ786458 RNN786458 RDR786458 QTV786458 QJZ786458 QAD786458 PQH786458 PGL786458 OWP786458 OMT786458 OCX786458 NTB786458 NJF786458 MZJ786458 MPN786458 MFR786458 LVV786458 LLZ786458 LCD786458 KSH786458 KIL786458 JYP786458 JOT786458 JEX786458 IVB786458 ILF786458 IBJ786458 HRN786458 HHR786458 GXV786458 GNZ786458 GED786458 FUH786458 FKL786458 FAP786458 EQT786458 EGX786458 DXB786458 DNF786458 DDJ786458 CTN786458 CJR786458 BZV786458 BPZ786458 BGD786458 AWH786458 AML786458 ACP786458 ST786458 IX786458 B786458 WVJ720922 WLN720922 WBR720922 VRV720922 VHZ720922 UYD720922 UOH720922 UEL720922 TUP720922 TKT720922 TAX720922 SRB720922 SHF720922 RXJ720922 RNN720922 RDR720922 QTV720922 QJZ720922 QAD720922 PQH720922 PGL720922 OWP720922 OMT720922 OCX720922 NTB720922 NJF720922 MZJ720922 MPN720922 MFR720922 LVV720922 LLZ720922 LCD720922 KSH720922 KIL720922 JYP720922 JOT720922 JEX720922 IVB720922 ILF720922 IBJ720922 HRN720922 HHR720922 GXV720922 GNZ720922 GED720922 FUH720922 FKL720922 FAP720922 EQT720922 EGX720922 DXB720922 DNF720922 DDJ720922 CTN720922 CJR720922 BZV720922 BPZ720922 BGD720922 AWH720922 AML720922 ACP720922 ST720922 IX720922 B720922 WVJ655386 WLN655386 WBR655386 VRV655386 VHZ655386 UYD655386 UOH655386 UEL655386 TUP655386 TKT655386 TAX655386 SRB655386 SHF655386 RXJ655386 RNN655386 RDR655386 QTV655386 QJZ655386 QAD655386 PQH655386 PGL655386 OWP655386 OMT655386 OCX655386 NTB655386 NJF655386 MZJ655386 MPN655386 MFR655386 LVV655386 LLZ655386 LCD655386 KSH655386 KIL655386 JYP655386 JOT655386 JEX655386 IVB655386 ILF655386 IBJ655386 HRN655386 HHR655386 GXV655386 GNZ655386 GED655386 FUH655386 FKL655386 FAP655386 EQT655386 EGX655386 DXB655386 DNF655386 DDJ655386 CTN655386 CJR655386 BZV655386 BPZ655386 BGD655386 AWH655386 AML655386 ACP655386 ST655386 IX655386 B655386 WVJ589850 WLN589850 WBR589850 VRV589850 VHZ589850 UYD589850 UOH589850 UEL589850 TUP589850 TKT589850 TAX589850 SRB589850 SHF589850 RXJ589850 RNN589850 RDR589850 QTV589850 QJZ589850 QAD589850 PQH589850 PGL589850 OWP589850 OMT589850 OCX589850 NTB589850 NJF589850 MZJ589850 MPN589850 MFR589850 LVV589850 LLZ589850 LCD589850 KSH589850 KIL589850 JYP589850 JOT589850 JEX589850 IVB589850 ILF589850 IBJ589850 HRN589850 HHR589850 GXV589850 GNZ589850 GED589850 FUH589850 FKL589850 FAP589850 EQT589850 EGX589850 DXB589850 DNF589850 DDJ589850 CTN589850 CJR589850 BZV589850 BPZ589850 BGD589850 AWH589850 AML589850 ACP589850 ST589850 IX589850 B589850 WVJ524314 WLN524314 WBR524314 VRV524314 VHZ524314 UYD524314 UOH524314 UEL524314 TUP524314 TKT524314 TAX524314 SRB524314 SHF524314 RXJ524314 RNN524314 RDR524314 QTV524314 QJZ524314 QAD524314 PQH524314 PGL524314 OWP524314 OMT524314 OCX524314 NTB524314 NJF524314 MZJ524314 MPN524314 MFR524314 LVV524314 LLZ524314 LCD524314 KSH524314 KIL524314 JYP524314 JOT524314 JEX524314 IVB524314 ILF524314 IBJ524314 HRN524314 HHR524314 GXV524314 GNZ524314 GED524314 FUH524314 FKL524314 FAP524314 EQT524314 EGX524314 DXB524314 DNF524314 DDJ524314 CTN524314 CJR524314 BZV524314 BPZ524314 BGD524314 AWH524314 AML524314 ACP524314 ST524314 IX524314 B524314 WVJ458778 WLN458778 WBR458778 VRV458778 VHZ458778 UYD458778 UOH458778 UEL458778 TUP458778 TKT458778 TAX458778 SRB458778 SHF458778 RXJ458778 RNN458778 RDR458778 QTV458778 QJZ458778 QAD458778 PQH458778 PGL458778 OWP458778 OMT458778 OCX458778 NTB458778 NJF458778 MZJ458778 MPN458778 MFR458778 LVV458778 LLZ458778 LCD458778 KSH458778 KIL458778 JYP458778 JOT458778 JEX458778 IVB458778 ILF458778 IBJ458778 HRN458778 HHR458778 GXV458778 GNZ458778 GED458778 FUH458778 FKL458778 FAP458778 EQT458778 EGX458778 DXB458778 DNF458778 DDJ458778 CTN458778 CJR458778 BZV458778 BPZ458778 BGD458778 AWH458778 AML458778 ACP458778 ST458778 IX458778 B458778 WVJ393242 WLN393242 WBR393242 VRV393242 VHZ393242 UYD393242 UOH393242 UEL393242 TUP393242 TKT393242 TAX393242 SRB393242 SHF393242 RXJ393242 RNN393242 RDR393242 QTV393242 QJZ393242 QAD393242 PQH393242 PGL393242 OWP393242 OMT393242 OCX393242 NTB393242 NJF393242 MZJ393242 MPN393242 MFR393242 LVV393242 LLZ393242 LCD393242 KSH393242 KIL393242 JYP393242 JOT393242 JEX393242 IVB393242 ILF393242 IBJ393242 HRN393242 HHR393242 GXV393242 GNZ393242 GED393242 FUH393242 FKL393242 FAP393242 EQT393242 EGX393242 DXB393242 DNF393242 DDJ393242 CTN393242 CJR393242 BZV393242 BPZ393242 BGD393242 AWH393242 AML393242 ACP393242 ST393242 IX393242 B393242 WVJ327706 WLN327706 WBR327706 VRV327706 VHZ327706 UYD327706 UOH327706 UEL327706 TUP327706 TKT327706 TAX327706 SRB327706 SHF327706 RXJ327706 RNN327706 RDR327706 QTV327706 QJZ327706 QAD327706 PQH327706 PGL327706 OWP327706 OMT327706 OCX327706 NTB327706 NJF327706 MZJ327706 MPN327706 MFR327706 LVV327706 LLZ327706 LCD327706 KSH327706 KIL327706 JYP327706 JOT327706 JEX327706 IVB327706 ILF327706 IBJ327706 HRN327706 HHR327706 GXV327706 GNZ327706 GED327706 FUH327706 FKL327706 FAP327706 EQT327706 EGX327706 DXB327706 DNF327706 DDJ327706 CTN327706 CJR327706 BZV327706 BPZ327706 BGD327706 AWH327706 AML327706 ACP327706 ST327706 IX327706 B327706 WVJ262170 WLN262170 WBR262170 VRV262170 VHZ262170 UYD262170 UOH262170 UEL262170 TUP262170 TKT262170 TAX262170 SRB262170 SHF262170 RXJ262170 RNN262170 RDR262170 QTV262170 QJZ262170 QAD262170 PQH262170 PGL262170 OWP262170 OMT262170 OCX262170 NTB262170 NJF262170 MZJ262170 MPN262170 MFR262170 LVV262170 LLZ262170 LCD262170 KSH262170 KIL262170 JYP262170 JOT262170 JEX262170 IVB262170 ILF262170 IBJ262170 HRN262170 HHR262170 GXV262170 GNZ262170 GED262170 FUH262170 FKL262170 FAP262170 EQT262170 EGX262170 DXB262170 DNF262170 DDJ262170 CTN262170 CJR262170 BZV262170 BPZ262170 BGD262170 AWH262170 AML262170 ACP262170 ST262170 IX262170 B262170 WVJ196634 WLN196634 WBR196634 VRV196634 VHZ196634 UYD196634 UOH196634 UEL196634 TUP196634 TKT196634 TAX196634 SRB196634 SHF196634 RXJ196634 RNN196634 RDR196634 QTV196634 QJZ196634 QAD196634 PQH196634 PGL196634 OWP196634 OMT196634 OCX196634 NTB196634 NJF196634 MZJ196634 MPN196634 MFR196634 LVV196634 LLZ196634 LCD196634 KSH196634 KIL196634 JYP196634 JOT196634 JEX196634 IVB196634 ILF196634 IBJ196634 HRN196634 HHR196634 GXV196634 GNZ196634 GED196634 FUH196634 FKL196634 FAP196634 EQT196634 EGX196634 DXB196634 DNF196634 DDJ196634 CTN196634 CJR196634 BZV196634 BPZ196634 BGD196634 AWH196634 AML196634 ACP196634 ST196634 IX196634 B196634 WVJ131098 WLN131098 WBR131098 VRV131098 VHZ131098 UYD131098 UOH131098 UEL131098 TUP131098 TKT131098 TAX131098 SRB131098 SHF131098 RXJ131098 RNN131098 RDR131098 QTV131098 QJZ131098 QAD131098 PQH131098 PGL131098 OWP131098 OMT131098 OCX131098 NTB131098 NJF131098 MZJ131098 MPN131098 MFR131098 LVV131098 LLZ131098 LCD131098 KSH131098 KIL131098 JYP131098 JOT131098 JEX131098 IVB131098 ILF131098 IBJ131098 HRN131098 HHR131098 GXV131098 GNZ131098 GED131098 FUH131098 FKL131098 FAP131098 EQT131098 EGX131098 DXB131098 DNF131098 DDJ131098 CTN131098 CJR131098 BZV131098 BPZ131098 BGD131098 AWH131098 AML131098 ACP131098 ST131098 IX131098 B131098 WVJ65562 WLN65562 WBR65562 VRV65562 VHZ65562 UYD65562 UOH65562 UEL65562 TUP65562 TKT65562 TAX65562 SRB65562 SHF65562 RXJ65562 RNN65562 RDR65562 QTV65562 QJZ65562 QAD65562 PQH65562 PGL65562 OWP65562 OMT65562 OCX65562 NTB65562 NJF65562 MZJ65562 MPN65562 MFR65562 LVV65562 LLZ65562 LCD65562 KSH65562 KIL65562 JYP65562 JOT65562 JEX65562 IVB65562 ILF65562 IBJ65562 HRN65562 HHR65562 GXV65562 GNZ65562 GED65562 FUH65562 FKL65562 FAP65562 EQT65562 EGX65562 DXB65562 DNF65562 DDJ65562 CTN65562 CJR65562 BZV65562 BPZ65562 BGD65562 AWH65562 AML65562 ACP65562 ST65562 IX65562 B65562 WVJ23 WLN23 WBR23 VRV23 VHZ23 UYD23 UOH23 UEL23 TUP23 TKT23 TAX23 SRB23 SHF23 RXJ23 RNN23 RDR23 QTV23 QJZ23 QAD23 PQH23 PGL23 OWP23 OMT23 OCX23 NTB23 NJF23 MZJ23 MPN23 MFR23 LVV23 LLZ23 LCD23 KSH23 KIL23 JYP23 JOT23 JEX23 IVB23 ILF23 IBJ23 HRN23 HHR23 GXV23 GNZ23 GED23 FUH23 FKL23 FAP23 EQT23 EGX23 DXB23 DNF23 DDJ23 CTN23 CJR23 BZV23 BPZ23 BGD23 AWH23 AML23 ACP23 ST23 IX23 B23 WVJ983064 WLN983064 WBR983064 VRV983064 VHZ983064 UYD983064 UOH983064 UEL983064 TUP983064 TKT983064 TAX983064 SRB983064 SHF983064 RXJ983064 RNN983064 RDR983064 QTV983064 QJZ983064 QAD983064 PQH983064 PGL983064 OWP983064 OMT983064 OCX983064 NTB983064 NJF983064 MZJ983064 MPN983064 MFR983064 LVV983064 LLZ983064 LCD983064 KSH983064 KIL983064 JYP983064 JOT983064 JEX983064 IVB983064 ILF983064 IBJ983064 HRN983064 HHR983064 GXV983064 GNZ983064 GED983064 FUH983064 FKL983064 FAP983064 EQT983064 EGX983064 DXB983064 DNF983064 DDJ983064 CTN983064 CJR983064 BZV983064 BPZ983064 BGD983064 AWH983064 AML983064 ACP983064 ST983064 IX983064 B983064 WVJ917528 WLN917528 WBR917528 VRV917528 VHZ917528 UYD917528 UOH917528 UEL917528 TUP917528 TKT917528 TAX917528 SRB917528 SHF917528 RXJ917528 RNN917528 RDR917528 QTV917528 QJZ917528 QAD917528 PQH917528 PGL917528 OWP917528 OMT917528 OCX917528 NTB917528 NJF917528 MZJ917528 MPN917528 MFR917528 LVV917528 LLZ917528 LCD917528 KSH917528 KIL917528 JYP917528 JOT917528 JEX917528 IVB917528 ILF917528 IBJ917528 HRN917528 HHR917528 GXV917528 GNZ917528 GED917528 FUH917528 FKL917528 FAP917528 EQT917528 EGX917528 DXB917528 DNF917528 DDJ917528 CTN917528 CJR917528 BZV917528 BPZ917528 BGD917528 AWH917528 AML917528 ACP917528 ST917528 IX917528 B917528 WVJ851992 WLN851992 WBR851992 VRV851992 VHZ851992 UYD851992 UOH851992 UEL851992 TUP851992 TKT851992 TAX851992 SRB851992 SHF851992 RXJ851992 RNN851992 RDR851992 QTV851992 QJZ851992 QAD851992 PQH851992 PGL851992 OWP851992 OMT851992 OCX851992 NTB851992 NJF851992 MZJ851992 MPN851992 MFR851992 LVV851992 LLZ851992 LCD851992 KSH851992 KIL851992 JYP851992 JOT851992 JEX851992 IVB851992 ILF851992 IBJ851992 HRN851992 HHR851992 GXV851992 GNZ851992 GED851992 FUH851992 FKL851992 FAP851992 EQT851992 EGX851992 DXB851992 DNF851992 DDJ851992 CTN851992 CJR851992 BZV851992 BPZ851992 BGD851992 AWH851992 AML851992 ACP851992 ST851992 IX851992 B851992 WVJ786456 WLN786456 WBR786456 VRV786456 VHZ786456 UYD786456 UOH786456 UEL786456 TUP786456 TKT786456 TAX786456 SRB786456 SHF786456 RXJ786456 RNN786456 RDR786456 QTV786456 QJZ786456 QAD786456 PQH786456 PGL786456 OWP786456 OMT786456 OCX786456 NTB786456 NJF786456 MZJ786456 MPN786456 MFR786456 LVV786456 LLZ786456 LCD786456 KSH786456 KIL786456 JYP786456 JOT786456 JEX786456 IVB786456 ILF786456 IBJ786456 HRN786456 HHR786456 GXV786456 GNZ786456 GED786456 FUH786456 FKL786456 FAP786456 EQT786456 EGX786456 DXB786456 DNF786456 DDJ786456 CTN786456 CJR786456 BZV786456 BPZ786456 BGD786456 AWH786456 AML786456 ACP786456 ST786456 IX786456 B786456 WVJ720920 WLN720920 WBR720920 VRV720920 VHZ720920 UYD720920 UOH720920 UEL720920 TUP720920 TKT720920 TAX720920 SRB720920 SHF720920 RXJ720920 RNN720920 RDR720920 QTV720920 QJZ720920 QAD720920 PQH720920 PGL720920 OWP720920 OMT720920 OCX720920 NTB720920 NJF720920 MZJ720920 MPN720920 MFR720920 LVV720920 LLZ720920 LCD720920 KSH720920 KIL720920 JYP720920 JOT720920 JEX720920 IVB720920 ILF720920 IBJ720920 HRN720920 HHR720920 GXV720920 GNZ720920 GED720920 FUH720920 FKL720920 FAP720920 EQT720920 EGX720920 DXB720920 DNF720920 DDJ720920 CTN720920 CJR720920 BZV720920 BPZ720920 BGD720920 AWH720920 AML720920 ACP720920 ST720920 IX720920 B720920 WVJ655384 WLN655384 WBR655384 VRV655384 VHZ655384 UYD655384 UOH655384 UEL655384 TUP655384 TKT655384 TAX655384 SRB655384 SHF655384 RXJ655384 RNN655384 RDR655384 QTV655384 QJZ655384 QAD655384 PQH655384 PGL655384 OWP655384 OMT655384 OCX655384 NTB655384 NJF655384 MZJ655384 MPN655384 MFR655384 LVV655384 LLZ655384 LCD655384 KSH655384 KIL655384 JYP655384 JOT655384 JEX655384 IVB655384 ILF655384 IBJ655384 HRN655384 HHR655384 GXV655384 GNZ655384 GED655384 FUH655384 FKL655384 FAP655384 EQT655384 EGX655384 DXB655384 DNF655384 DDJ655384 CTN655384 CJR655384 BZV655384 BPZ655384 BGD655384 AWH655384 AML655384 ACP655384 ST655384 IX655384 B655384 WVJ589848 WLN589848 WBR589848 VRV589848 VHZ589848 UYD589848 UOH589848 UEL589848 TUP589848 TKT589848 TAX589848 SRB589848 SHF589848 RXJ589848 RNN589848 RDR589848 QTV589848 QJZ589848 QAD589848 PQH589848 PGL589848 OWP589848 OMT589848 OCX589848 NTB589848 NJF589848 MZJ589848 MPN589848 MFR589848 LVV589848 LLZ589848 LCD589848 KSH589848 KIL589848 JYP589848 JOT589848 JEX589848 IVB589848 ILF589848 IBJ589848 HRN589848 HHR589848 GXV589848 GNZ589848 GED589848 FUH589848 FKL589848 FAP589848 EQT589848 EGX589848 DXB589848 DNF589848 DDJ589848 CTN589848 CJR589848 BZV589848 BPZ589848 BGD589848 AWH589848 AML589848 ACP589848 ST589848 IX589848 B589848 WVJ524312 WLN524312 WBR524312 VRV524312 VHZ524312 UYD524312 UOH524312 UEL524312 TUP524312 TKT524312 TAX524312 SRB524312 SHF524312 RXJ524312 RNN524312 RDR524312 QTV524312 QJZ524312 QAD524312 PQH524312 PGL524312 OWP524312 OMT524312 OCX524312 NTB524312 NJF524312 MZJ524312 MPN524312 MFR524312 LVV524312 LLZ524312 LCD524312 KSH524312 KIL524312 JYP524312 JOT524312 JEX524312 IVB524312 ILF524312 IBJ524312 HRN524312 HHR524312 GXV524312 GNZ524312 GED524312 FUH524312 FKL524312 FAP524312 EQT524312 EGX524312 DXB524312 DNF524312 DDJ524312 CTN524312 CJR524312 BZV524312 BPZ524312 BGD524312 AWH524312 AML524312 ACP524312 ST524312 IX524312 B524312 WVJ458776 WLN458776 WBR458776 VRV458776 VHZ458776 UYD458776 UOH458776 UEL458776 TUP458776 TKT458776 TAX458776 SRB458776 SHF458776 RXJ458776 RNN458776 RDR458776 QTV458776 QJZ458776 QAD458776 PQH458776 PGL458776 OWP458776 OMT458776 OCX458776 NTB458776 NJF458776 MZJ458776 MPN458776 MFR458776 LVV458776 LLZ458776 LCD458776 KSH458776 KIL458776 JYP458776 JOT458776 JEX458776 IVB458776 ILF458776 IBJ458776 HRN458776 HHR458776 GXV458776 GNZ458776 GED458776 FUH458776 FKL458776 FAP458776 EQT458776 EGX458776 DXB458776 DNF458776 DDJ458776 CTN458776 CJR458776 BZV458776 BPZ458776 BGD458776 AWH458776 AML458776 ACP458776 ST458776 IX458776 B458776 WVJ393240 WLN393240 WBR393240 VRV393240 VHZ393240 UYD393240 UOH393240 UEL393240 TUP393240 TKT393240 TAX393240 SRB393240 SHF393240 RXJ393240 RNN393240 RDR393240 QTV393240 QJZ393240 QAD393240 PQH393240 PGL393240 OWP393240 OMT393240 OCX393240 NTB393240 NJF393240 MZJ393240 MPN393240 MFR393240 LVV393240 LLZ393240 LCD393240 KSH393240 KIL393240 JYP393240 JOT393240 JEX393240 IVB393240 ILF393240 IBJ393240 HRN393240 HHR393240 GXV393240 GNZ393240 GED393240 FUH393240 FKL393240 FAP393240 EQT393240 EGX393240 DXB393240 DNF393240 DDJ393240 CTN393240 CJR393240 BZV393240 BPZ393240 BGD393240 AWH393240 AML393240 ACP393240 ST393240 IX393240 B393240 WVJ327704 WLN327704 WBR327704 VRV327704 VHZ327704 UYD327704 UOH327704 UEL327704 TUP327704 TKT327704 TAX327704 SRB327704 SHF327704 RXJ327704 RNN327704 RDR327704 QTV327704 QJZ327704 QAD327704 PQH327704 PGL327704 OWP327704 OMT327704 OCX327704 NTB327704 NJF327704 MZJ327704 MPN327704 MFR327704 LVV327704 LLZ327704 LCD327704 KSH327704 KIL327704 JYP327704 JOT327704 JEX327704 IVB327704 ILF327704 IBJ327704 HRN327704 HHR327704 GXV327704 GNZ327704 GED327704 FUH327704 FKL327704 FAP327704 EQT327704 EGX327704 DXB327704 DNF327704 DDJ327704 CTN327704 CJR327704 BZV327704 BPZ327704 BGD327704 AWH327704 AML327704 ACP327704 ST327704 IX327704 B327704 WVJ262168 WLN262168 WBR262168 VRV262168 VHZ262168 UYD262168 UOH262168 UEL262168 TUP262168 TKT262168 TAX262168 SRB262168 SHF262168 RXJ262168 RNN262168 RDR262168 QTV262168 QJZ262168 QAD262168 PQH262168 PGL262168 OWP262168 OMT262168 OCX262168 NTB262168 NJF262168 MZJ262168 MPN262168 MFR262168 LVV262168 LLZ262168 LCD262168 KSH262168 KIL262168 JYP262168 JOT262168 JEX262168 IVB262168 ILF262168 IBJ262168 HRN262168 HHR262168 GXV262168 GNZ262168 GED262168 FUH262168 FKL262168 FAP262168 EQT262168 EGX262168 DXB262168 DNF262168 DDJ262168 CTN262168 CJR262168 BZV262168 BPZ262168 BGD262168 AWH262168 AML262168 ACP262168 ST262168 IX262168 B262168 WVJ196632 WLN196632 WBR196632 VRV196632 VHZ196632 UYD196632 UOH196632 UEL196632 TUP196632 TKT196632 TAX196632 SRB196632 SHF196632 RXJ196632 RNN196632 RDR196632 QTV196632 QJZ196632 QAD196632 PQH196632 PGL196632 OWP196632 OMT196632 OCX196632 NTB196632 NJF196632 MZJ196632 MPN196632 MFR196632 LVV196632 LLZ196632 LCD196632 KSH196632 KIL196632 JYP196632 JOT196632 JEX196632 IVB196632 ILF196632 IBJ196632 HRN196632 HHR196632 GXV196632 GNZ196632 GED196632 FUH196632 FKL196632 FAP196632 EQT196632 EGX196632 DXB196632 DNF196632 DDJ196632 CTN196632 CJR196632 BZV196632 BPZ196632 BGD196632 AWH196632 AML196632 ACP196632 ST196632 IX196632 B196632 WVJ131096 WLN131096 WBR131096 VRV131096 VHZ131096 UYD131096 UOH131096 UEL131096 TUP131096 TKT131096 TAX131096 SRB131096 SHF131096 RXJ131096 RNN131096 RDR131096 QTV131096 QJZ131096 QAD131096 PQH131096 PGL131096 OWP131096 OMT131096 OCX131096 NTB131096 NJF131096 MZJ131096 MPN131096 MFR131096 LVV131096 LLZ131096 LCD131096 KSH131096 KIL131096 JYP131096 JOT131096 JEX131096 IVB131096 ILF131096 IBJ131096 HRN131096 HHR131096 GXV131096 GNZ131096 GED131096 FUH131096 FKL131096 FAP131096 EQT131096 EGX131096 DXB131096 DNF131096 DDJ131096 CTN131096 CJR131096 BZV131096 BPZ131096 BGD131096 AWH131096 AML131096 ACP131096 ST131096 IX131096 B131096 WVJ65560 WLN65560 WBR65560 VRV65560 VHZ65560 UYD65560 UOH65560 UEL65560 TUP65560 TKT65560 TAX65560 SRB65560 SHF65560 RXJ65560 RNN65560 RDR65560 QTV65560 QJZ65560 QAD65560 PQH65560 PGL65560 OWP65560 OMT65560 OCX65560 NTB65560 NJF65560 MZJ65560 MPN65560 MFR65560 LVV65560 LLZ65560 LCD65560 KSH65560 KIL65560 JYP65560 JOT65560 JEX65560 IVB65560 ILF65560 IBJ65560 HRN65560 HHR65560 GXV65560 GNZ65560 GED65560 FUH65560 FKL65560 FAP65560 EQT65560 EGX65560 DXB65560 DNF65560 DDJ65560 CTN65560 CJR65560 BZV65560 BPZ65560 BGD65560 AWH65560 AML65560 ACP65560 ST65560 IX65560 B65560 WVJ20 WLN20 WBR20 VRV20 VHZ20 UYD20 UOH20 UEL20 TUP20 TKT20 TAX20 SRB20 SHF20 RXJ20 RNN20 RDR20 QTV20 QJZ20 QAD20 PQH20 PGL20 OWP20 OMT20 OCX20 NTB20 NJF20 MZJ20 MPN20 MFR20 LVV20 LLZ20 LCD20 KSH20 KIL20 JYP20 JOT20 JEX20 IVB20 ILF20 IBJ20 HRN20 HHR20 GXV20 GNZ20 GED20 FUH20 FKL20 FAP20 EQT20 EGX20 DXB20 DNF20 DDJ20 CTN20 CJR20 BZV20 BPZ20 BGD20 AWH20 AML20 ACP20 ST20 IX20 B20 WVJ983062 WLN983062 WBR983062 VRV983062 VHZ983062 UYD983062 UOH983062 UEL983062 TUP983062 TKT983062 TAX983062 SRB983062 SHF983062 RXJ983062 RNN983062 RDR983062 QTV983062 QJZ983062 QAD983062 PQH983062 PGL983062 OWP983062 OMT983062 OCX983062 NTB983062 NJF983062 MZJ983062 MPN983062 MFR983062 LVV983062 LLZ983062 LCD983062 KSH983062 KIL983062 JYP983062 JOT983062 JEX983062 IVB983062 ILF983062 IBJ983062 HRN983062 HHR983062 GXV983062 GNZ983062 GED983062 FUH983062 FKL983062 FAP983062 EQT983062 EGX983062 DXB983062 DNF983062 DDJ983062 CTN983062 CJR983062 BZV983062 BPZ983062 BGD983062 AWH983062 AML983062 ACP983062 ST983062 IX983062 B983062 WVJ917526 WLN917526 WBR917526 VRV917526 VHZ917526 UYD917526 UOH917526 UEL917526 TUP917526 TKT917526 TAX917526 SRB917526 SHF917526 RXJ917526 RNN917526 RDR917526 QTV917526 QJZ917526 QAD917526 PQH917526 PGL917526 OWP917526 OMT917526 OCX917526 NTB917526 NJF917526 MZJ917526 MPN917526 MFR917526 LVV917526 LLZ917526 LCD917526 KSH917526 KIL917526 JYP917526 JOT917526 JEX917526 IVB917526 ILF917526 IBJ917526 HRN917526 HHR917526 GXV917526 GNZ917526 GED917526 FUH917526 FKL917526 FAP917526 EQT917526 EGX917526 DXB917526 DNF917526 DDJ917526 CTN917526 CJR917526 BZV917526 BPZ917526 BGD917526 AWH917526 AML917526 ACP917526 ST917526 IX917526 B917526 WVJ851990 WLN851990 WBR851990 VRV851990 VHZ851990 UYD851990 UOH851990 UEL851990 TUP851990 TKT851990 TAX851990 SRB851990 SHF851990 RXJ851990 RNN851990 RDR851990 QTV851990 QJZ851990 QAD851990 PQH851990 PGL851990 OWP851990 OMT851990 OCX851990 NTB851990 NJF851990 MZJ851990 MPN851990 MFR851990 LVV851990 LLZ851990 LCD851990 KSH851990 KIL851990 JYP851990 JOT851990 JEX851990 IVB851990 ILF851990 IBJ851990 HRN851990 HHR851990 GXV851990 GNZ851990 GED851990 FUH851990 FKL851990 FAP851990 EQT851990 EGX851990 DXB851990 DNF851990 DDJ851990 CTN851990 CJR851990 BZV851990 BPZ851990 BGD851990 AWH851990 AML851990 ACP851990 ST851990 IX851990 B851990 WVJ786454 WLN786454 WBR786454 VRV786454 VHZ786454 UYD786454 UOH786454 UEL786454 TUP786454 TKT786454 TAX786454 SRB786454 SHF786454 RXJ786454 RNN786454 RDR786454 QTV786454 QJZ786454 QAD786454 PQH786454 PGL786454 OWP786454 OMT786454 OCX786454 NTB786454 NJF786454 MZJ786454 MPN786454 MFR786454 LVV786454 LLZ786454 LCD786454 KSH786454 KIL786454 JYP786454 JOT786454 JEX786454 IVB786454 ILF786454 IBJ786454 HRN786454 HHR786454 GXV786454 GNZ786454 GED786454 FUH786454 FKL786454 FAP786454 EQT786454 EGX786454 DXB786454 DNF786454 DDJ786454 CTN786454 CJR786454 BZV786454 BPZ786454 BGD786454 AWH786454 AML786454 ACP786454 ST786454 IX786454 B786454 WVJ720918 WLN720918 WBR720918 VRV720918 VHZ720918 UYD720918 UOH720918 UEL720918 TUP720918 TKT720918 TAX720918 SRB720918 SHF720918 RXJ720918 RNN720918 RDR720918 QTV720918 QJZ720918 QAD720918 PQH720918 PGL720918 OWP720918 OMT720918 OCX720918 NTB720918 NJF720918 MZJ720918 MPN720918 MFR720918 LVV720918 LLZ720918 LCD720918 KSH720918 KIL720918 JYP720918 JOT720918 JEX720918 IVB720918 ILF720918 IBJ720918 HRN720918 HHR720918 GXV720918 GNZ720918 GED720918 FUH720918 FKL720918 FAP720918 EQT720918 EGX720918 DXB720918 DNF720918 DDJ720918 CTN720918 CJR720918 BZV720918 BPZ720918 BGD720918 AWH720918 AML720918 ACP720918 ST720918 IX720918 B720918 WVJ655382 WLN655382 WBR655382 VRV655382 VHZ655382 UYD655382 UOH655382 UEL655382 TUP655382 TKT655382 TAX655382 SRB655382 SHF655382 RXJ655382 RNN655382 RDR655382 QTV655382 QJZ655382 QAD655382 PQH655382 PGL655382 OWP655382 OMT655382 OCX655382 NTB655382 NJF655382 MZJ655382 MPN655382 MFR655382 LVV655382 LLZ655382 LCD655382 KSH655382 KIL655382 JYP655382 JOT655382 JEX655382 IVB655382 ILF655382 IBJ655382 HRN655382 HHR655382 GXV655382 GNZ655382 GED655382 FUH655382 FKL655382 FAP655382 EQT655382 EGX655382 DXB655382 DNF655382 DDJ655382 CTN655382 CJR655382 BZV655382 BPZ655382 BGD655382 AWH655382 AML655382 ACP655382 ST655382 IX655382 B655382 WVJ589846 WLN589846 WBR589846 VRV589846 VHZ589846 UYD589846 UOH589846 UEL589846 TUP589846 TKT589846 TAX589846 SRB589846 SHF589846 RXJ589846 RNN589846 RDR589846 QTV589846 QJZ589846 QAD589846 PQH589846 PGL589846 OWP589846 OMT589846 OCX589846 NTB589846 NJF589846 MZJ589846 MPN589846 MFR589846 LVV589846 LLZ589846 LCD589846 KSH589846 KIL589846 JYP589846 JOT589846 JEX589846 IVB589846 ILF589846 IBJ589846 HRN589846 HHR589846 GXV589846 GNZ589846 GED589846 FUH589846 FKL589846 FAP589846 EQT589846 EGX589846 DXB589846 DNF589846 DDJ589846 CTN589846 CJR589846 BZV589846 BPZ589846 BGD589846 AWH589846 AML589846 ACP589846 ST589846 IX589846 B589846 WVJ524310 WLN524310 WBR524310 VRV524310 VHZ524310 UYD524310 UOH524310 UEL524310 TUP524310 TKT524310 TAX524310 SRB524310 SHF524310 RXJ524310 RNN524310 RDR524310 QTV524310 QJZ524310 QAD524310 PQH524310 PGL524310 OWP524310 OMT524310 OCX524310 NTB524310 NJF524310 MZJ524310 MPN524310 MFR524310 LVV524310 LLZ524310 LCD524310 KSH524310 KIL524310 JYP524310 JOT524310 JEX524310 IVB524310 ILF524310 IBJ524310 HRN524310 HHR524310 GXV524310 GNZ524310 GED524310 FUH524310 FKL524310 FAP524310 EQT524310 EGX524310 DXB524310 DNF524310 DDJ524310 CTN524310 CJR524310 BZV524310 BPZ524310 BGD524310 AWH524310 AML524310 ACP524310 ST524310 IX524310 B524310 WVJ458774 WLN458774 WBR458774 VRV458774 VHZ458774 UYD458774 UOH458774 UEL458774 TUP458774 TKT458774 TAX458774 SRB458774 SHF458774 RXJ458774 RNN458774 RDR458774 QTV458774 QJZ458774 QAD458774 PQH458774 PGL458774 OWP458774 OMT458774 OCX458774 NTB458774 NJF458774 MZJ458774 MPN458774 MFR458774 LVV458774 LLZ458774 LCD458774 KSH458774 KIL458774 JYP458774 JOT458774 JEX458774 IVB458774 ILF458774 IBJ458774 HRN458774 HHR458774 GXV458774 GNZ458774 GED458774 FUH458774 FKL458774 FAP458774 EQT458774 EGX458774 DXB458774 DNF458774 DDJ458774 CTN458774 CJR458774 BZV458774 BPZ458774 BGD458774 AWH458774 AML458774 ACP458774 ST458774 IX458774 B458774 WVJ393238 WLN393238 WBR393238 VRV393238 VHZ393238 UYD393238 UOH393238 UEL393238 TUP393238 TKT393238 TAX393238 SRB393238 SHF393238 RXJ393238 RNN393238 RDR393238 QTV393238 QJZ393238 QAD393238 PQH393238 PGL393238 OWP393238 OMT393238 OCX393238 NTB393238 NJF393238 MZJ393238 MPN393238 MFR393238 LVV393238 LLZ393238 LCD393238 KSH393238 KIL393238 JYP393238 JOT393238 JEX393238 IVB393238 ILF393238 IBJ393238 HRN393238 HHR393238 GXV393238 GNZ393238 GED393238 FUH393238 FKL393238 FAP393238 EQT393238 EGX393238 DXB393238 DNF393238 DDJ393238 CTN393238 CJR393238 BZV393238 BPZ393238 BGD393238 AWH393238 AML393238 ACP393238 ST393238 IX393238 B393238 WVJ327702 WLN327702 WBR327702 VRV327702 VHZ327702 UYD327702 UOH327702 UEL327702 TUP327702 TKT327702 TAX327702 SRB327702 SHF327702 RXJ327702 RNN327702 RDR327702 QTV327702 QJZ327702 QAD327702 PQH327702 PGL327702 OWP327702 OMT327702 OCX327702 NTB327702 NJF327702 MZJ327702 MPN327702 MFR327702 LVV327702 LLZ327702 LCD327702 KSH327702 KIL327702 JYP327702 JOT327702 JEX327702 IVB327702 ILF327702 IBJ327702 HRN327702 HHR327702 GXV327702 GNZ327702 GED327702 FUH327702 FKL327702 FAP327702 EQT327702 EGX327702 DXB327702 DNF327702 DDJ327702 CTN327702 CJR327702 BZV327702 BPZ327702 BGD327702 AWH327702 AML327702 ACP327702 ST327702 IX327702 B327702 WVJ262166 WLN262166 WBR262166 VRV262166 VHZ262166 UYD262166 UOH262166 UEL262166 TUP262166 TKT262166 TAX262166 SRB262166 SHF262166 RXJ262166 RNN262166 RDR262166 QTV262166 QJZ262166 QAD262166 PQH262166 PGL262166 OWP262166 OMT262166 OCX262166 NTB262166 NJF262166 MZJ262166 MPN262166 MFR262166 LVV262166 LLZ262166 LCD262166 KSH262166 KIL262166 JYP262166 JOT262166 JEX262166 IVB262166 ILF262166 IBJ262166 HRN262166 HHR262166 GXV262166 GNZ262166 GED262166 FUH262166 FKL262166 FAP262166 EQT262166 EGX262166 DXB262166 DNF262166 DDJ262166 CTN262166 CJR262166 BZV262166 BPZ262166 BGD262166 AWH262166 AML262166 ACP262166 ST262166 IX262166 B262166 WVJ196630 WLN196630 WBR196630 VRV196630 VHZ196630 UYD196630 UOH196630 UEL196630 TUP196630 TKT196630 TAX196630 SRB196630 SHF196630 RXJ196630 RNN196630 RDR196630 QTV196630 QJZ196630 QAD196630 PQH196630 PGL196630 OWP196630 OMT196630 OCX196630 NTB196630 NJF196630 MZJ196630 MPN196630 MFR196630 LVV196630 LLZ196630 LCD196630 KSH196630 KIL196630 JYP196630 JOT196630 JEX196630 IVB196630 ILF196630 IBJ196630 HRN196630 HHR196630 GXV196630 GNZ196630 GED196630 FUH196630 FKL196630 FAP196630 EQT196630 EGX196630 DXB196630 DNF196630 DDJ196630 CTN196630 CJR196630 BZV196630 BPZ196630 BGD196630 AWH196630 AML196630 ACP196630 ST196630 IX196630 B196630 WVJ131094 WLN131094 WBR131094 VRV131094 VHZ131094 UYD131094 UOH131094 UEL131094 TUP131094 TKT131094 TAX131094 SRB131094 SHF131094 RXJ131094 RNN131094 RDR131094 QTV131094 QJZ131094 QAD131094 PQH131094 PGL131094 OWP131094 OMT131094 OCX131094 NTB131094 NJF131094 MZJ131094 MPN131094 MFR131094 LVV131094 LLZ131094 LCD131094 KSH131094 KIL131094 JYP131094 JOT131094 JEX131094 IVB131094 ILF131094 IBJ131094 HRN131094 HHR131094 GXV131094 GNZ131094 GED131094 FUH131094 FKL131094 FAP131094 EQT131094 EGX131094 DXB131094 DNF131094 DDJ131094 CTN131094 CJR131094 BZV131094 BPZ131094 BGD131094 AWH131094 AML131094 ACP131094 ST131094 IX131094 B131094 WVJ65558 WLN65558 WBR65558 VRV65558 VHZ65558 UYD65558 UOH65558 UEL65558 TUP65558 TKT65558 TAX65558 SRB65558 SHF65558 RXJ65558 RNN65558 RDR65558 QTV65558 QJZ65558 QAD65558 PQH65558 PGL65558 OWP65558 OMT65558 OCX65558 NTB65558 NJF65558 MZJ65558 MPN65558 MFR65558 LVV65558 LLZ65558 LCD65558 KSH65558 KIL65558 JYP65558 JOT65558 JEX65558 IVB65558 ILF65558 IBJ65558 HRN65558 HHR65558 GXV65558 GNZ65558 GED65558 FUH65558 FKL65558 FAP65558 EQT65558 EGX65558 DXB65558 DNF65558 DDJ65558 CTN65558 CJR65558 BZV65558 BPZ65558 BGD65558 AWH65558 AML65558 ACP65558 ST65558 IX65558 B65558 WVJ17 WLN17 WBR17 VRV17 VHZ17 UYD17 UOH17 UEL17 TUP17 TKT17 TAX17 SRB17 SHF17 RXJ17 RNN17 RDR17 QTV17 QJZ17 QAD17 PQH17 PGL17 OWP17 OMT17 OCX17 NTB17 NJF17 MZJ17 MPN17 MFR17 LVV17 LLZ17 LCD17 KSH17 KIL17 JYP17 JOT17 JEX17 IVB17 ILF17 IBJ17 HRN17 HHR17 GXV17 GNZ17 GED17 FUH17 FKL17 FAP17 EQT17 EGX17 DXB17 DNF17 DDJ17 CTN17 CJR17 BZV17 BPZ17 BGD17 AWH17 AML17 ACP17 ST17 IX17 IX14 WVJ983060 WLN983060 WBR983060 VRV983060 VHZ983060 UYD983060 UOH983060 UEL983060 TUP983060 TKT983060 TAX983060 SRB983060 SHF983060 RXJ983060 RNN983060 RDR983060 QTV983060 QJZ983060 QAD983060 PQH983060 PGL983060 OWP983060 OMT983060 OCX983060 NTB983060 NJF983060 MZJ983060 MPN983060 MFR983060 LVV983060 LLZ983060 LCD983060 KSH983060 KIL983060 JYP983060 JOT983060 JEX983060 IVB983060 ILF983060 IBJ983060 HRN983060 HHR983060 GXV983060 GNZ983060 GED983060 FUH983060 FKL983060 FAP983060 EQT983060 EGX983060 DXB983060 DNF983060 DDJ983060 CTN983060 CJR983060 BZV983060 BPZ983060 BGD983060 AWH983060 AML983060 ACP983060 ST983060 IX983060 B983060 WVJ917524 WLN917524 WBR917524 VRV917524 VHZ917524 UYD917524 UOH917524 UEL917524 TUP917524 TKT917524 TAX917524 SRB917524 SHF917524 RXJ917524 RNN917524 RDR917524 QTV917524 QJZ917524 QAD917524 PQH917524 PGL917524 OWP917524 OMT917524 OCX917524 NTB917524 NJF917524 MZJ917524 MPN917524 MFR917524 LVV917524 LLZ917524 LCD917524 KSH917524 KIL917524 JYP917524 JOT917524 JEX917524 IVB917524 ILF917524 IBJ917524 HRN917524 HHR917524 GXV917524 GNZ917524 GED917524 FUH917524 FKL917524 FAP917524 EQT917524 EGX917524 DXB917524 DNF917524 DDJ917524 CTN917524 CJR917524 BZV917524 BPZ917524 BGD917524 AWH917524 AML917524 ACP917524 ST917524 IX917524 B917524 WVJ851988 WLN851988 WBR851988 VRV851988 VHZ851988 UYD851988 UOH851988 UEL851988 TUP851988 TKT851988 TAX851988 SRB851988 SHF851988 RXJ851988 RNN851988 RDR851988 QTV851988 QJZ851988 QAD851988 PQH851988 PGL851988 OWP851988 OMT851988 OCX851988 NTB851988 NJF851988 MZJ851988 MPN851988 MFR851988 LVV851988 LLZ851988 LCD851988 KSH851988 KIL851988 JYP851988 JOT851988 JEX851988 IVB851988 ILF851988 IBJ851988 HRN851988 HHR851988 GXV851988 GNZ851988 GED851988 FUH851988 FKL851988 FAP851988 EQT851988 EGX851988 DXB851988 DNF851988 DDJ851988 CTN851988 CJR851988 BZV851988 BPZ851988 BGD851988 AWH851988 AML851988 ACP851988 ST851988 IX851988 B851988 WVJ786452 WLN786452 WBR786452 VRV786452 VHZ786452 UYD786452 UOH786452 UEL786452 TUP786452 TKT786452 TAX786452 SRB786452 SHF786452 RXJ786452 RNN786452 RDR786452 QTV786452 QJZ786452 QAD786452 PQH786452 PGL786452 OWP786452 OMT786452 OCX786452 NTB786452 NJF786452 MZJ786452 MPN786452 MFR786452 LVV786452 LLZ786452 LCD786452 KSH786452 KIL786452 JYP786452 JOT786452 JEX786452 IVB786452 ILF786452 IBJ786452 HRN786452 HHR786452 GXV786452 GNZ786452 GED786452 FUH786452 FKL786452 FAP786452 EQT786452 EGX786452 DXB786452 DNF786452 DDJ786452 CTN786452 CJR786452 BZV786452 BPZ786452 BGD786452 AWH786452 AML786452 ACP786452 ST786452 IX786452 B786452 WVJ720916 WLN720916 WBR720916 VRV720916 VHZ720916 UYD720916 UOH720916 UEL720916 TUP720916 TKT720916 TAX720916 SRB720916 SHF720916 RXJ720916 RNN720916 RDR720916 QTV720916 QJZ720916 QAD720916 PQH720916 PGL720916 OWP720916 OMT720916 OCX720916 NTB720916 NJF720916 MZJ720916 MPN720916 MFR720916 LVV720916 LLZ720916 LCD720916 KSH720916 KIL720916 JYP720916 JOT720916 JEX720916 IVB720916 ILF720916 IBJ720916 HRN720916 HHR720916 GXV720916 GNZ720916 GED720916 FUH720916 FKL720916 FAP720916 EQT720916 EGX720916 DXB720916 DNF720916 DDJ720916 CTN720916 CJR720916 BZV720916 BPZ720916 BGD720916 AWH720916 AML720916 ACP720916 ST720916 IX720916 B720916 WVJ655380 WLN655380 WBR655380 VRV655380 VHZ655380 UYD655380 UOH655380 UEL655380 TUP655380 TKT655380 TAX655380 SRB655380 SHF655380 RXJ655380 RNN655380 RDR655380 QTV655380 QJZ655380 QAD655380 PQH655380 PGL655380 OWP655380 OMT655380 OCX655380 NTB655380 NJF655380 MZJ655380 MPN655380 MFR655380 LVV655380 LLZ655380 LCD655380 KSH655380 KIL655380 JYP655380 JOT655380 JEX655380 IVB655380 ILF655380 IBJ655380 HRN655380 HHR655380 GXV655380 GNZ655380 GED655380 FUH655380 FKL655380 FAP655380 EQT655380 EGX655380 DXB655380 DNF655380 DDJ655380 CTN655380 CJR655380 BZV655380 BPZ655380 BGD655380 AWH655380 AML655380 ACP655380 ST655380 IX655380 B655380 WVJ589844 WLN589844 WBR589844 VRV589844 VHZ589844 UYD589844 UOH589844 UEL589844 TUP589844 TKT589844 TAX589844 SRB589844 SHF589844 RXJ589844 RNN589844 RDR589844 QTV589844 QJZ589844 QAD589844 PQH589844 PGL589844 OWP589844 OMT589844 OCX589844 NTB589844 NJF589844 MZJ589844 MPN589844 MFR589844 LVV589844 LLZ589844 LCD589844 KSH589844 KIL589844 JYP589844 JOT589844 JEX589844 IVB589844 ILF589844 IBJ589844 HRN589844 HHR589844 GXV589844 GNZ589844 GED589844 FUH589844 FKL589844 FAP589844 EQT589844 EGX589844 DXB589844 DNF589844 DDJ589844 CTN589844 CJR589844 BZV589844 BPZ589844 BGD589844 AWH589844 AML589844 ACP589844 ST589844 IX589844 B589844 WVJ524308 WLN524308 WBR524308 VRV524308 VHZ524308 UYD524308 UOH524308 UEL524308 TUP524308 TKT524308 TAX524308 SRB524308 SHF524308 RXJ524308 RNN524308 RDR524308 QTV524308 QJZ524308 QAD524308 PQH524308 PGL524308 OWP524308 OMT524308 OCX524308 NTB524308 NJF524308 MZJ524308 MPN524308 MFR524308 LVV524308 LLZ524308 LCD524308 KSH524308 KIL524308 JYP524308 JOT524308 JEX524308 IVB524308 ILF524308 IBJ524308 HRN524308 HHR524308 GXV524308 GNZ524308 GED524308 FUH524308 FKL524308 FAP524308 EQT524308 EGX524308 DXB524308 DNF524308 DDJ524308 CTN524308 CJR524308 BZV524308 BPZ524308 BGD524308 AWH524308 AML524308 ACP524308 ST524308 IX524308 B524308 WVJ458772 WLN458772 WBR458772 VRV458772 VHZ458772 UYD458772 UOH458772 UEL458772 TUP458772 TKT458772 TAX458772 SRB458772 SHF458772 RXJ458772 RNN458772 RDR458772 QTV458772 QJZ458772 QAD458772 PQH458772 PGL458772 OWP458772 OMT458772 OCX458772 NTB458772 NJF458772 MZJ458772 MPN458772 MFR458772 LVV458772 LLZ458772 LCD458772 KSH458772 KIL458772 JYP458772 JOT458772 JEX458772 IVB458772 ILF458772 IBJ458772 HRN458772 HHR458772 GXV458772 GNZ458772 GED458772 FUH458772 FKL458772 FAP458772 EQT458772 EGX458772 DXB458772 DNF458772 DDJ458772 CTN458772 CJR458772 BZV458772 BPZ458772 BGD458772 AWH458772 AML458772 ACP458772 ST458772 IX458772 B458772 WVJ393236 WLN393236 WBR393236 VRV393236 VHZ393236 UYD393236 UOH393236 UEL393236 TUP393236 TKT393236 TAX393236 SRB393236 SHF393236 RXJ393236 RNN393236 RDR393236 QTV393236 QJZ393236 QAD393236 PQH393236 PGL393236 OWP393236 OMT393236 OCX393236 NTB393236 NJF393236 MZJ393236 MPN393236 MFR393236 LVV393236 LLZ393236 LCD393236 KSH393236 KIL393236 JYP393236 JOT393236 JEX393236 IVB393236 ILF393236 IBJ393236 HRN393236 HHR393236 GXV393236 GNZ393236 GED393236 FUH393236 FKL393236 FAP393236 EQT393236 EGX393236 DXB393236 DNF393236 DDJ393236 CTN393236 CJR393236 BZV393236 BPZ393236 BGD393236 AWH393236 AML393236 ACP393236 ST393236 IX393236 B393236 WVJ327700 WLN327700 WBR327700 VRV327700 VHZ327700 UYD327700 UOH327700 UEL327700 TUP327700 TKT327700 TAX327700 SRB327700 SHF327700 RXJ327700 RNN327700 RDR327700 QTV327700 QJZ327700 QAD327700 PQH327700 PGL327700 OWP327700 OMT327700 OCX327700 NTB327700 NJF327700 MZJ327700 MPN327700 MFR327700 LVV327700 LLZ327700 LCD327700 KSH327700 KIL327700 JYP327700 JOT327700 JEX327700 IVB327700 ILF327700 IBJ327700 HRN327700 HHR327700 GXV327700 GNZ327700 GED327700 FUH327700 FKL327700 FAP327700 EQT327700 EGX327700 DXB327700 DNF327700 DDJ327700 CTN327700 CJR327700 BZV327700 BPZ327700 BGD327700 AWH327700 AML327700 ACP327700 ST327700 IX327700 B327700 WVJ262164 WLN262164 WBR262164 VRV262164 VHZ262164 UYD262164 UOH262164 UEL262164 TUP262164 TKT262164 TAX262164 SRB262164 SHF262164 RXJ262164 RNN262164 RDR262164 QTV262164 QJZ262164 QAD262164 PQH262164 PGL262164 OWP262164 OMT262164 OCX262164 NTB262164 NJF262164 MZJ262164 MPN262164 MFR262164 LVV262164 LLZ262164 LCD262164 KSH262164 KIL262164 JYP262164 JOT262164 JEX262164 IVB262164 ILF262164 IBJ262164 HRN262164 HHR262164 GXV262164 GNZ262164 GED262164 FUH262164 FKL262164 FAP262164 EQT262164 EGX262164 DXB262164 DNF262164 DDJ262164 CTN262164 CJR262164 BZV262164 BPZ262164 BGD262164 AWH262164 AML262164 ACP262164 ST262164 IX262164 B262164 WVJ196628 WLN196628 WBR196628 VRV196628 VHZ196628 UYD196628 UOH196628 UEL196628 TUP196628 TKT196628 TAX196628 SRB196628 SHF196628 RXJ196628 RNN196628 RDR196628 QTV196628 QJZ196628 QAD196628 PQH196628 PGL196628 OWP196628 OMT196628 OCX196628 NTB196628 NJF196628 MZJ196628 MPN196628 MFR196628 LVV196628 LLZ196628 LCD196628 KSH196628 KIL196628 JYP196628 JOT196628 JEX196628 IVB196628 ILF196628 IBJ196628 HRN196628 HHR196628 GXV196628 GNZ196628 GED196628 FUH196628 FKL196628 FAP196628 EQT196628 EGX196628 DXB196628 DNF196628 DDJ196628 CTN196628 CJR196628 BZV196628 BPZ196628 BGD196628 AWH196628 AML196628 ACP196628 ST196628 IX196628 B196628 WVJ131092 WLN131092 WBR131092 VRV131092 VHZ131092 UYD131092 UOH131092 UEL131092 TUP131092 TKT131092 TAX131092 SRB131092 SHF131092 RXJ131092 RNN131092 RDR131092 QTV131092 QJZ131092 QAD131092 PQH131092 PGL131092 OWP131092 OMT131092 OCX131092 NTB131092 NJF131092 MZJ131092 MPN131092 MFR131092 LVV131092 LLZ131092 LCD131092 KSH131092 KIL131092 JYP131092 JOT131092 JEX131092 IVB131092 ILF131092 IBJ131092 HRN131092 HHR131092 GXV131092 GNZ131092 GED131092 FUH131092 FKL131092 FAP131092 EQT131092 EGX131092 DXB131092 DNF131092 DDJ131092 CTN131092 CJR131092 BZV131092 BPZ131092 BGD131092 AWH131092 AML131092 ACP131092 ST131092 IX131092 B131092 WVJ65556 WLN65556 WBR65556 VRV65556 VHZ65556 UYD65556 UOH65556 UEL65556 TUP65556 TKT65556 TAX65556 SRB65556 SHF65556 RXJ65556 RNN65556 RDR65556 QTV65556 QJZ65556 QAD65556 PQH65556 PGL65556 OWP65556 OMT65556 OCX65556 NTB65556 NJF65556 MZJ65556 MPN65556 MFR65556 LVV65556 LLZ65556 LCD65556 KSH65556 KIL65556 JYP65556 JOT65556 JEX65556 IVB65556 ILF65556 IBJ65556 HRN65556 HHR65556 GXV65556 GNZ65556 GED65556 FUH65556 FKL65556 FAP65556 EQT65556 EGX65556 DXB65556 DNF65556 DDJ65556 CTN65556 CJR65556 BZV65556 BPZ65556 BGD65556 AWH65556 AML65556 ACP65556 ST65556 IX65556 B65556 WVJ14 WLN14 WBR14 VRV14 VHZ14 UYD14 UOH14 UEL14 TUP14 TKT14 TAX14 SRB14 SHF14 RXJ14 RNN14 RDR14 QTV14 QJZ14 QAD14 PQH14 PGL14 OWP14 OMT14 OCX14 NTB14 NJF14 MZJ14 MPN14 MFR14 LVV14 LLZ14 LCD14 KSH14 KIL14 JYP14 JOT14 JEX14 IVB14 ILF14 IBJ14 HRN14 HHR14 GXV14 GNZ14 GED14 FUH14 FKL14 FAP14 EQT14 EGX14 DXB14 DNF14 DDJ14 CTN14 CJR14 BZV14 BPZ14 BGD14 AWH14 AML14 ACP14 ST14 B17" xr:uid="{00000000-0002-0000-0100-000000000000}">
      <formula1>$O$12:$O$17</formula1>
    </dataValidation>
  </dataValidations>
  <pageMargins left="0.4" right="0.19" top="0.79" bottom="0.26" header="0.51200000000000001" footer="0.14000000000000001"/>
  <pageSetup paperSize="9" scale="9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K46"/>
  <sheetViews>
    <sheetView tabSelected="1" view="pageBreakPreview" zoomScaleNormal="100" zoomScaleSheetLayoutView="100" workbookViewId="0">
      <selection activeCell="B8" sqref="B8:B10"/>
    </sheetView>
  </sheetViews>
  <sheetFormatPr defaultRowHeight="30" customHeight="1" x14ac:dyDescent="0.15"/>
  <cols>
    <col min="1" max="1" width="3" style="2" customWidth="1"/>
    <col min="2" max="2" width="17.625" style="2" customWidth="1"/>
    <col min="3" max="3" width="16.125" style="2" bestFit="1" customWidth="1"/>
    <col min="4" max="9" width="10.625" style="2" customWidth="1"/>
    <col min="10" max="10" width="10.625" style="2" hidden="1" customWidth="1"/>
    <col min="11" max="11" width="6.625" style="2" hidden="1" customWidth="1"/>
    <col min="12" max="12" width="10.625" style="2" customWidth="1"/>
    <col min="13" max="16384" width="9" style="2"/>
  </cols>
  <sheetData>
    <row r="1" spans="1:11" ht="14.25" x14ac:dyDescent="0.15">
      <c r="A1" s="1" t="s">
        <v>0</v>
      </c>
    </row>
    <row r="2" spans="1:11" ht="30" customHeight="1" x14ac:dyDescent="0.15">
      <c r="A2" s="518" t="s">
        <v>18</v>
      </c>
      <c r="B2" s="518"/>
      <c r="C2" s="518"/>
      <c r="D2" s="518"/>
      <c r="E2" s="518"/>
      <c r="F2" s="518"/>
      <c r="G2" s="518"/>
      <c r="H2" s="518"/>
    </row>
    <row r="3" spans="1:11" ht="21" x14ac:dyDescent="0.15">
      <c r="A3" s="7"/>
      <c r="B3" s="7"/>
      <c r="C3" s="7"/>
      <c r="D3" s="7"/>
      <c r="E3" s="7"/>
      <c r="F3" s="7"/>
      <c r="G3" s="7"/>
      <c r="H3" s="8" t="s">
        <v>20</v>
      </c>
    </row>
    <row r="4" spans="1:11" ht="34.5" customHeight="1" x14ac:dyDescent="0.15">
      <c r="A4" s="519"/>
      <c r="B4" s="519"/>
      <c r="C4" s="519"/>
      <c r="D4" s="379" t="s">
        <v>323</v>
      </c>
      <c r="E4" s="3" t="s">
        <v>2</v>
      </c>
      <c r="F4" s="3" t="s">
        <v>3</v>
      </c>
      <c r="G4" s="3" t="s">
        <v>4</v>
      </c>
      <c r="H4" s="3" t="s">
        <v>5</v>
      </c>
      <c r="J4" s="3" t="s">
        <v>303</v>
      </c>
      <c r="K4" s="3" t="s">
        <v>304</v>
      </c>
    </row>
    <row r="5" spans="1:11" ht="18" customHeight="1" x14ac:dyDescent="0.15">
      <c r="A5" s="523" t="s">
        <v>8</v>
      </c>
      <c r="B5" s="513"/>
      <c r="C5" s="4" t="s">
        <v>19</v>
      </c>
      <c r="D5" s="51"/>
      <c r="E5" s="51"/>
      <c r="F5" s="51"/>
      <c r="G5" s="51"/>
      <c r="H5" s="51"/>
      <c r="J5" s="51">
        <f>Ａ!M4</f>
        <v>6</v>
      </c>
      <c r="K5" s="51">
        <f>Ａ!N4</f>
        <v>200</v>
      </c>
    </row>
    <row r="6" spans="1:11" ht="18" customHeight="1" x14ac:dyDescent="0.15">
      <c r="A6" s="524"/>
      <c r="B6" s="514"/>
      <c r="C6" s="4" t="s">
        <v>79</v>
      </c>
      <c r="D6" s="51"/>
      <c r="E6" s="51"/>
      <c r="F6" s="51"/>
      <c r="G6" s="51"/>
      <c r="H6" s="51"/>
      <c r="J6" s="51">
        <f>J5*Ａ!M6/10</f>
        <v>4800</v>
      </c>
      <c r="K6" s="51">
        <f>K5*Ａ!N6/10</f>
        <v>10000</v>
      </c>
    </row>
    <row r="7" spans="1:11" ht="18" customHeight="1" x14ac:dyDescent="0.15">
      <c r="A7" s="524"/>
      <c r="B7" s="515"/>
      <c r="C7" s="4" t="s">
        <v>6</v>
      </c>
      <c r="D7" s="51"/>
      <c r="E7" s="51"/>
      <c r="F7" s="51"/>
      <c r="G7" s="51"/>
      <c r="H7" s="51"/>
      <c r="J7" s="51">
        <f>Ａ!M5</f>
        <v>1344000</v>
      </c>
      <c r="K7" s="51">
        <f>Ａ!N5</f>
        <v>2300000</v>
      </c>
    </row>
    <row r="8" spans="1:11" ht="18" customHeight="1" x14ac:dyDescent="0.15">
      <c r="A8" s="524"/>
      <c r="B8" s="520"/>
      <c r="C8" s="4" t="s">
        <v>19</v>
      </c>
      <c r="D8" s="51"/>
      <c r="E8" s="51"/>
      <c r="F8" s="51"/>
      <c r="G8" s="51"/>
      <c r="H8" s="51"/>
      <c r="J8" s="51">
        <f>Ｂ!M4</f>
        <v>0</v>
      </c>
      <c r="K8" s="51">
        <f>Ｂ!N4</f>
        <v>150</v>
      </c>
    </row>
    <row r="9" spans="1:11" ht="18" customHeight="1" x14ac:dyDescent="0.15">
      <c r="A9" s="524"/>
      <c r="B9" s="521"/>
      <c r="C9" s="4" t="s">
        <v>79</v>
      </c>
      <c r="D9" s="51"/>
      <c r="E9" s="51"/>
      <c r="F9" s="51"/>
      <c r="G9" s="51"/>
      <c r="H9" s="51"/>
      <c r="J9" s="51">
        <f>J8*Ｂ!M6/10</f>
        <v>0</v>
      </c>
      <c r="K9" s="51">
        <f>K8*Ｂ!N6/10</f>
        <v>300</v>
      </c>
    </row>
    <row r="10" spans="1:11" ht="18" customHeight="1" x14ac:dyDescent="0.15">
      <c r="A10" s="524"/>
      <c r="B10" s="522"/>
      <c r="C10" s="4" t="s">
        <v>6</v>
      </c>
      <c r="D10" s="51"/>
      <c r="E10" s="51"/>
      <c r="F10" s="51"/>
      <c r="G10" s="51"/>
      <c r="H10" s="51"/>
      <c r="J10" s="51">
        <f>Ｂ!M5</f>
        <v>0</v>
      </c>
      <c r="K10" s="51">
        <f>Ｂ!N5</f>
        <v>198000</v>
      </c>
    </row>
    <row r="11" spans="1:11" ht="18" customHeight="1" x14ac:dyDescent="0.15">
      <c r="A11" s="524"/>
      <c r="B11" s="520"/>
      <c r="C11" s="4" t="s">
        <v>19</v>
      </c>
      <c r="D11" s="51"/>
      <c r="E11" s="51"/>
      <c r="F11" s="51"/>
      <c r="G11" s="51"/>
      <c r="H11" s="51"/>
      <c r="J11" s="51" t="e">
        <f>#REF!</f>
        <v>#REF!</v>
      </c>
      <c r="K11" s="51" t="e">
        <f>#REF!</f>
        <v>#REF!</v>
      </c>
    </row>
    <row r="12" spans="1:11" ht="18" customHeight="1" x14ac:dyDescent="0.15">
      <c r="A12" s="524"/>
      <c r="B12" s="521"/>
      <c r="C12" s="4" t="s">
        <v>79</v>
      </c>
      <c r="D12" s="51"/>
      <c r="E12" s="51"/>
      <c r="F12" s="51"/>
      <c r="G12" s="51"/>
      <c r="H12" s="51"/>
      <c r="J12" s="51" t="e">
        <f>J11*#REF!</f>
        <v>#REF!</v>
      </c>
      <c r="K12" s="51" t="e">
        <f>K11*#REF!/10</f>
        <v>#REF!</v>
      </c>
    </row>
    <row r="13" spans="1:11" ht="18" customHeight="1" x14ac:dyDescent="0.15">
      <c r="A13" s="524"/>
      <c r="B13" s="522"/>
      <c r="C13" s="4" t="s">
        <v>6</v>
      </c>
      <c r="D13" s="51"/>
      <c r="E13" s="51"/>
      <c r="F13" s="51"/>
      <c r="G13" s="51"/>
      <c r="H13" s="51"/>
      <c r="J13" s="51" t="e">
        <f>#REF!</f>
        <v>#REF!</v>
      </c>
      <c r="K13" s="51" t="e">
        <f>#REF!</f>
        <v>#REF!</v>
      </c>
    </row>
    <row r="14" spans="1:11" ht="18" customHeight="1" x14ac:dyDescent="0.15">
      <c r="A14" s="524"/>
      <c r="B14" s="516"/>
      <c r="C14" s="4" t="s">
        <v>19</v>
      </c>
      <c r="D14" s="51"/>
      <c r="E14" s="51"/>
      <c r="F14" s="51"/>
      <c r="G14" s="51"/>
      <c r="H14" s="51"/>
      <c r="J14" s="51" t="e">
        <f>#REF!</f>
        <v>#REF!</v>
      </c>
      <c r="K14" s="51" t="e">
        <f>#REF!</f>
        <v>#REF!</v>
      </c>
    </row>
    <row r="15" spans="1:11" ht="18" customHeight="1" x14ac:dyDescent="0.15">
      <c r="A15" s="524"/>
      <c r="B15" s="516"/>
      <c r="C15" s="4" t="s">
        <v>309</v>
      </c>
      <c r="D15" s="51"/>
      <c r="E15" s="51"/>
      <c r="F15" s="51"/>
      <c r="G15" s="51"/>
      <c r="H15" s="51"/>
      <c r="J15" s="51" t="e">
        <f>J14*#REF!/10</f>
        <v>#REF!</v>
      </c>
      <c r="K15" s="51" t="e">
        <f>K14*#REF!/10</f>
        <v>#REF!</v>
      </c>
    </row>
    <row r="16" spans="1:11" ht="18" customHeight="1" x14ac:dyDescent="0.15">
      <c r="A16" s="524"/>
      <c r="B16" s="516"/>
      <c r="C16" s="4" t="s">
        <v>6</v>
      </c>
      <c r="D16" s="51"/>
      <c r="E16" s="51"/>
      <c r="F16" s="51"/>
      <c r="G16" s="51"/>
      <c r="H16" s="320"/>
      <c r="J16" s="320" t="e">
        <f>#REF!</f>
        <v>#REF!</v>
      </c>
      <c r="K16" s="320" t="e">
        <f>#REF!</f>
        <v>#REF!</v>
      </c>
    </row>
    <row r="17" spans="1:11" ht="18" customHeight="1" x14ac:dyDescent="0.15">
      <c r="A17" s="524"/>
      <c r="B17" s="513"/>
      <c r="C17" s="4" t="s">
        <v>19</v>
      </c>
      <c r="D17" s="418"/>
      <c r="E17" s="418"/>
      <c r="F17" s="418"/>
      <c r="G17" s="418"/>
      <c r="H17" s="418"/>
      <c r="J17" s="428"/>
      <c r="K17" s="428"/>
    </row>
    <row r="18" spans="1:11" ht="18" customHeight="1" x14ac:dyDescent="0.15">
      <c r="A18" s="524"/>
      <c r="B18" s="514"/>
      <c r="C18" s="4" t="s">
        <v>309</v>
      </c>
      <c r="D18" s="81"/>
      <c r="E18" s="81"/>
      <c r="F18" s="81"/>
      <c r="G18" s="81"/>
      <c r="H18" s="81"/>
      <c r="J18" s="428"/>
      <c r="K18" s="428"/>
    </row>
    <row r="19" spans="1:11" ht="18" customHeight="1" x14ac:dyDescent="0.15">
      <c r="A19" s="524"/>
      <c r="B19" s="515"/>
      <c r="C19" s="4" t="s">
        <v>6</v>
      </c>
      <c r="D19" s="81"/>
      <c r="E19" s="81"/>
      <c r="F19" s="81"/>
      <c r="G19" s="81"/>
      <c r="H19" s="81"/>
      <c r="J19" s="428"/>
      <c r="K19" s="428"/>
    </row>
    <row r="20" spans="1:11" ht="18" customHeight="1" x14ac:dyDescent="0.15">
      <c r="A20" s="524"/>
      <c r="B20" s="513"/>
      <c r="C20" s="4" t="s">
        <v>19</v>
      </c>
      <c r="D20" s="418"/>
      <c r="E20" s="418"/>
      <c r="F20" s="418"/>
      <c r="G20" s="418"/>
      <c r="H20" s="418"/>
      <c r="J20" s="81" t="e">
        <f>#REF!</f>
        <v>#REF!</v>
      </c>
      <c r="K20" s="81" t="e">
        <f>#REF!</f>
        <v>#REF!</v>
      </c>
    </row>
    <row r="21" spans="1:11" ht="18" customHeight="1" x14ac:dyDescent="0.15">
      <c r="A21" s="524"/>
      <c r="B21" s="514"/>
      <c r="C21" s="4" t="s">
        <v>309</v>
      </c>
      <c r="D21" s="81"/>
      <c r="E21" s="81"/>
      <c r="F21" s="81"/>
      <c r="G21" s="81"/>
      <c r="H21" s="81"/>
      <c r="J21" s="81" t="e">
        <f>#REF!</f>
        <v>#REF!</v>
      </c>
      <c r="K21" s="81" t="e">
        <f>#REF!</f>
        <v>#REF!</v>
      </c>
    </row>
    <row r="22" spans="1:11" ht="18" customHeight="1" x14ac:dyDescent="0.15">
      <c r="A22" s="524"/>
      <c r="B22" s="515"/>
      <c r="C22" s="4" t="s">
        <v>6</v>
      </c>
      <c r="D22" s="81"/>
      <c r="E22" s="81"/>
      <c r="F22" s="81"/>
      <c r="G22" s="81"/>
      <c r="H22" s="81"/>
      <c r="J22" s="81" t="e">
        <f>#REF!</f>
        <v>#REF!</v>
      </c>
      <c r="K22" s="81" t="e">
        <f>#REF!</f>
        <v>#REF!</v>
      </c>
    </row>
    <row r="23" spans="1:11" ht="18" customHeight="1" x14ac:dyDescent="0.15">
      <c r="A23" s="524"/>
      <c r="B23" s="513"/>
      <c r="C23" s="4" t="s">
        <v>19</v>
      </c>
      <c r="D23" s="418"/>
      <c r="E23" s="418"/>
      <c r="F23" s="418"/>
      <c r="G23" s="418"/>
      <c r="H23" s="418"/>
      <c r="I23" s="417"/>
      <c r="J23" s="81"/>
      <c r="K23" s="81"/>
    </row>
    <row r="24" spans="1:11" ht="18" customHeight="1" x14ac:dyDescent="0.15">
      <c r="A24" s="524"/>
      <c r="B24" s="514"/>
      <c r="C24" s="4" t="s">
        <v>309</v>
      </c>
      <c r="D24" s="81"/>
      <c r="E24" s="81"/>
      <c r="F24" s="81"/>
      <c r="G24" s="81"/>
      <c r="H24" s="81"/>
      <c r="J24" s="81"/>
      <c r="K24" s="81"/>
    </row>
    <row r="25" spans="1:11" ht="18" customHeight="1" x14ac:dyDescent="0.15">
      <c r="A25" s="524"/>
      <c r="B25" s="515"/>
      <c r="C25" s="4" t="s">
        <v>6</v>
      </c>
      <c r="D25" s="81"/>
      <c r="E25" s="81"/>
      <c r="F25" s="81"/>
      <c r="G25" s="81"/>
      <c r="H25" s="81"/>
      <c r="J25" s="81"/>
      <c r="K25" s="81"/>
    </row>
    <row r="26" spans="1:11" ht="18" hidden="1" customHeight="1" x14ac:dyDescent="0.15">
      <c r="A26" s="524"/>
      <c r="B26" s="416"/>
      <c r="C26" s="394"/>
      <c r="D26" s="81"/>
      <c r="E26" s="81"/>
      <c r="F26" s="81"/>
      <c r="G26" s="81"/>
      <c r="H26" s="81"/>
      <c r="J26" s="81"/>
      <c r="K26" s="81"/>
    </row>
    <row r="27" spans="1:11" ht="18" hidden="1" customHeight="1" x14ac:dyDescent="0.15">
      <c r="A27" s="524"/>
      <c r="B27" s="416"/>
      <c r="C27" s="394"/>
      <c r="D27" s="81"/>
      <c r="E27" s="81"/>
      <c r="F27" s="81"/>
      <c r="G27" s="81"/>
      <c r="H27" s="81"/>
      <c r="J27" s="81"/>
      <c r="K27" s="81"/>
    </row>
    <row r="28" spans="1:11" ht="18" hidden="1" customHeight="1" x14ac:dyDescent="0.15">
      <c r="A28" s="524"/>
      <c r="B28" s="416"/>
      <c r="C28" s="394"/>
      <c r="D28" s="81"/>
      <c r="E28" s="81"/>
      <c r="F28" s="81"/>
      <c r="G28" s="81"/>
      <c r="H28" s="81"/>
      <c r="J28" s="81"/>
      <c r="K28" s="81"/>
    </row>
    <row r="29" spans="1:11" ht="18" customHeight="1" thickBot="1" x14ac:dyDescent="0.2">
      <c r="A29" s="524"/>
      <c r="B29" s="513" t="s">
        <v>310</v>
      </c>
      <c r="C29" s="398"/>
      <c r="D29" s="81"/>
      <c r="E29" s="81"/>
      <c r="F29" s="81"/>
      <c r="G29" s="81"/>
      <c r="H29" s="81"/>
      <c r="J29" s="52" t="e">
        <f>Ａ!M9+Ｂ!M9+#REF!+#REF!</f>
        <v>#REF!</v>
      </c>
      <c r="K29" s="52" t="e">
        <f>Ａ!N9+Ｂ!N9+#REF!+#REF!</f>
        <v>#REF!</v>
      </c>
    </row>
    <row r="30" spans="1:11" ht="18" customHeight="1" thickTop="1" thickBot="1" x14ac:dyDescent="0.2">
      <c r="A30" s="525"/>
      <c r="B30" s="527"/>
      <c r="C30" s="397"/>
      <c r="D30" s="51"/>
      <c r="E30" s="51"/>
      <c r="F30" s="51"/>
      <c r="G30" s="51"/>
      <c r="H30" s="51"/>
      <c r="J30" s="396"/>
      <c r="K30" s="396"/>
    </row>
    <row r="31" spans="1:11" ht="18" customHeight="1" thickTop="1" thickBot="1" x14ac:dyDescent="0.2">
      <c r="A31" s="526"/>
      <c r="B31" s="528"/>
      <c r="C31" s="395" t="s">
        <v>115</v>
      </c>
      <c r="D31" s="396"/>
      <c r="E31" s="396"/>
      <c r="F31" s="396"/>
      <c r="G31" s="396"/>
      <c r="H31" s="396"/>
      <c r="J31" s="396"/>
      <c r="K31" s="396"/>
    </row>
    <row r="32" spans="1:11" ht="23.1" customHeight="1" thickTop="1" thickBot="1" x14ac:dyDescent="0.2">
      <c r="A32" s="517" t="s">
        <v>321</v>
      </c>
      <c r="B32" s="517"/>
      <c r="C32" s="517"/>
      <c r="D32" s="53"/>
      <c r="E32" s="53"/>
      <c r="F32" s="53"/>
      <c r="G32" s="53"/>
      <c r="H32" s="53"/>
      <c r="J32" s="53">
        <v>0</v>
      </c>
      <c r="K32" s="53">
        <v>0</v>
      </c>
    </row>
    <row r="33" spans="1:11" ht="23.1" customHeight="1" thickTop="1" thickBot="1" x14ac:dyDescent="0.2">
      <c r="A33" s="517" t="s">
        <v>322</v>
      </c>
      <c r="B33" s="517"/>
      <c r="C33" s="517"/>
      <c r="D33" s="53"/>
      <c r="E33" s="53"/>
      <c r="F33" s="53"/>
      <c r="G33" s="53"/>
      <c r="H33" s="53"/>
      <c r="J33" s="53" t="e">
        <f>+J7+J10+J13+J16+J29+J22</f>
        <v>#REF!</v>
      </c>
      <c r="K33" s="53" t="e">
        <f>+K7+K10+K13+K16+K29+K22</f>
        <v>#REF!</v>
      </c>
    </row>
    <row r="34" spans="1:11" ht="36" customHeight="1" thickTop="1" x14ac:dyDescent="0.15">
      <c r="A34" s="529"/>
      <c r="B34" s="529"/>
      <c r="C34" s="529"/>
      <c r="D34" s="5" t="s">
        <v>1</v>
      </c>
      <c r="E34" s="5" t="s">
        <v>2</v>
      </c>
      <c r="F34" s="5" t="s">
        <v>3</v>
      </c>
      <c r="G34" s="5" t="s">
        <v>4</v>
      </c>
      <c r="H34" s="5" t="s">
        <v>5</v>
      </c>
      <c r="J34" s="5" t="s">
        <v>287</v>
      </c>
      <c r="K34" s="5" t="s">
        <v>288</v>
      </c>
    </row>
    <row r="35" spans="1:11" ht="23.1" customHeight="1" x14ac:dyDescent="0.15">
      <c r="A35" s="532" t="s">
        <v>13</v>
      </c>
      <c r="B35" s="516" t="s">
        <v>9</v>
      </c>
      <c r="C35" s="516"/>
      <c r="D35" s="56"/>
      <c r="E35" s="56"/>
      <c r="F35" s="56"/>
      <c r="G35" s="56"/>
      <c r="H35" s="56"/>
      <c r="J35" s="56" t="e">
        <f>Ａ!M55+Ｂ!M55+#REF!+#REF!+#REF!</f>
        <v>#REF!</v>
      </c>
      <c r="K35" s="56" t="e">
        <f>Ａ!N55+Ｂ!N55+#REF!+#REF!+#REF!</f>
        <v>#REF!</v>
      </c>
    </row>
    <row r="36" spans="1:11" ht="23.1" customHeight="1" x14ac:dyDescent="0.15">
      <c r="A36" s="532"/>
      <c r="B36" s="516" t="s">
        <v>10</v>
      </c>
      <c r="C36" s="516"/>
      <c r="D36" s="56"/>
      <c r="E36" s="56"/>
      <c r="F36" s="56"/>
      <c r="G36" s="56"/>
      <c r="H36" s="56"/>
      <c r="J36" s="56">
        <f>H36</f>
        <v>0</v>
      </c>
      <c r="K36" s="56">
        <f>J36</f>
        <v>0</v>
      </c>
    </row>
    <row r="37" spans="1:11" ht="23.1" customHeight="1" x14ac:dyDescent="0.15">
      <c r="A37" s="532"/>
      <c r="B37" s="516" t="s">
        <v>11</v>
      </c>
      <c r="C37" s="516"/>
      <c r="D37" s="56"/>
      <c r="E37" s="56"/>
      <c r="F37" s="56"/>
      <c r="G37" s="56"/>
      <c r="H37" s="56"/>
      <c r="J37" s="56" t="e">
        <f>Ａ!M57+Ｂ!M57+#REF!+#REF!+#REF!</f>
        <v>#REF!</v>
      </c>
      <c r="K37" s="56" t="e">
        <f>Ａ!N57+Ｂ!N57+#REF!+#REF!+#REF!</f>
        <v>#REF!</v>
      </c>
    </row>
    <row r="38" spans="1:11" ht="23.1" customHeight="1" x14ac:dyDescent="0.15">
      <c r="A38" s="532"/>
      <c r="B38" s="516" t="s">
        <v>12</v>
      </c>
      <c r="C38" s="516"/>
      <c r="D38" s="56"/>
      <c r="E38" s="56"/>
      <c r="F38" s="56"/>
      <c r="G38" s="56"/>
      <c r="H38" s="56"/>
      <c r="J38" s="56" t="e">
        <f>労働時間!BC55</f>
        <v>#REF!</v>
      </c>
      <c r="K38" s="56" t="e">
        <f>労働時間!BD55</f>
        <v>#REF!</v>
      </c>
    </row>
    <row r="39" spans="1:11" ht="23.1" customHeight="1" x14ac:dyDescent="0.15">
      <c r="A39" s="532"/>
      <c r="B39" s="516"/>
      <c r="C39" s="516"/>
      <c r="D39" s="55"/>
      <c r="E39" s="55"/>
      <c r="F39" s="55"/>
      <c r="G39" s="55"/>
      <c r="H39" s="55"/>
      <c r="J39" s="55"/>
      <c r="K39" s="55"/>
    </row>
    <row r="40" spans="1:11" ht="23.1" customHeight="1" thickBot="1" x14ac:dyDescent="0.2">
      <c r="A40" s="533"/>
      <c r="B40" s="531" t="s">
        <v>7</v>
      </c>
      <c r="C40" s="531"/>
      <c r="D40" s="57"/>
      <c r="E40" s="57"/>
      <c r="F40" s="57"/>
      <c r="G40" s="57"/>
      <c r="H40" s="57"/>
      <c r="J40" s="57" t="e">
        <f>Ａ!M60+Ｂ!M60+#REF!+#REF!+#REF!+'賃貸借契約書(例)'!X49+償還計画表!J33*1000</f>
        <v>#DIV/0!</v>
      </c>
      <c r="K40" s="57" t="e">
        <f>Ａ!N60+Ｂ!N60+#REF!+#REF!+#REF!+'賃貸借契約書(例)'!Y49+償還計画表!K33*1000</f>
        <v>#DIV/0!</v>
      </c>
    </row>
    <row r="41" spans="1:11" ht="23.1" customHeight="1" thickTop="1" thickBot="1" x14ac:dyDescent="0.2">
      <c r="A41" s="517" t="s">
        <v>14</v>
      </c>
      <c r="B41" s="517"/>
      <c r="C41" s="517"/>
      <c r="D41" s="427"/>
      <c r="E41" s="427"/>
      <c r="F41" s="427"/>
      <c r="G41" s="427"/>
      <c r="H41" s="427"/>
      <c r="J41" s="54" t="e">
        <f>SUM(J35:J40)</f>
        <v>#REF!</v>
      </c>
      <c r="K41" s="54" t="e">
        <f>SUM(K35:K40)</f>
        <v>#REF!</v>
      </c>
    </row>
    <row r="42" spans="1:11" ht="15.75" customHeight="1" thickTop="1" x14ac:dyDescent="0.15">
      <c r="A42" s="534" t="s">
        <v>15</v>
      </c>
      <c r="B42" s="535"/>
      <c r="C42" s="536"/>
      <c r="D42" s="304" t="s">
        <v>280</v>
      </c>
      <c r="E42" s="304"/>
      <c r="F42" s="304" t="s">
        <v>281</v>
      </c>
      <c r="G42" s="304" t="s">
        <v>280</v>
      </c>
      <c r="H42" s="305" t="s">
        <v>260</v>
      </c>
      <c r="J42" s="305" t="s">
        <v>115</v>
      </c>
      <c r="K42" s="305" t="s">
        <v>115</v>
      </c>
    </row>
    <row r="43" spans="1:11" ht="15" customHeight="1" x14ac:dyDescent="0.15">
      <c r="A43" s="537"/>
      <c r="B43" s="538"/>
      <c r="C43" s="539"/>
      <c r="D43" s="307" t="s">
        <v>280</v>
      </c>
      <c r="E43" s="346"/>
      <c r="F43" s="307" t="s">
        <v>280</v>
      </c>
      <c r="G43" s="58" t="s">
        <v>280</v>
      </c>
      <c r="H43" s="58" t="s">
        <v>260</v>
      </c>
      <c r="I43" s="306"/>
      <c r="J43" s="58" t="s">
        <v>115</v>
      </c>
      <c r="K43" s="58" t="s">
        <v>115</v>
      </c>
    </row>
    <row r="44" spans="1:11" ht="30" customHeight="1" thickBot="1" x14ac:dyDescent="0.2">
      <c r="A44" s="6"/>
      <c r="B44" s="6"/>
      <c r="C44" s="6"/>
      <c r="D44" s="59"/>
      <c r="E44" s="59"/>
      <c r="F44" s="59"/>
      <c r="G44" s="59"/>
      <c r="H44" s="59"/>
      <c r="J44" s="59"/>
      <c r="K44" s="59"/>
    </row>
    <row r="45" spans="1:11" ht="30" customHeight="1" thickTop="1" thickBot="1" x14ac:dyDescent="0.2">
      <c r="A45" s="530" t="s">
        <v>16</v>
      </c>
      <c r="B45" s="517"/>
      <c r="C45" s="517"/>
      <c r="D45" s="53"/>
      <c r="E45" s="53"/>
      <c r="F45" s="53"/>
      <c r="G45" s="53"/>
      <c r="H45" s="54"/>
      <c r="I45" s="251" t="str">
        <f>IF(H45&gt;2000000,"○","×")</f>
        <v>×</v>
      </c>
      <c r="J45" s="54" t="e">
        <f>+J33-J41</f>
        <v>#REF!</v>
      </c>
      <c r="K45" s="54" t="e">
        <f>+K33-K41</f>
        <v>#REF!</v>
      </c>
    </row>
    <row r="46" spans="1:11" ht="30" customHeight="1" thickTop="1" x14ac:dyDescent="0.15">
      <c r="A46" s="1"/>
      <c r="B46" s="1" t="s">
        <v>17</v>
      </c>
      <c r="C46" s="1"/>
      <c r="D46" s="1"/>
      <c r="E46" s="1"/>
      <c r="F46" s="1"/>
      <c r="G46" s="1"/>
      <c r="H46" s="1"/>
    </row>
  </sheetData>
  <mergeCells count="24">
    <mergeCell ref="B38:C38"/>
    <mergeCell ref="B39:C39"/>
    <mergeCell ref="A34:C34"/>
    <mergeCell ref="B35:C35"/>
    <mergeCell ref="A45:C45"/>
    <mergeCell ref="B40:C40"/>
    <mergeCell ref="A35:A40"/>
    <mergeCell ref="A41:C41"/>
    <mergeCell ref="A42:C43"/>
    <mergeCell ref="B20:B22"/>
    <mergeCell ref="B36:C36"/>
    <mergeCell ref="B37:C37"/>
    <mergeCell ref="A32:C32"/>
    <mergeCell ref="A2:H2"/>
    <mergeCell ref="A4:C4"/>
    <mergeCell ref="B5:B7"/>
    <mergeCell ref="B8:B10"/>
    <mergeCell ref="B14:B16"/>
    <mergeCell ref="B11:B13"/>
    <mergeCell ref="A33:C33"/>
    <mergeCell ref="B17:B19"/>
    <mergeCell ref="B23:B25"/>
    <mergeCell ref="A5:A31"/>
    <mergeCell ref="B29:B31"/>
  </mergeCells>
  <phoneticPr fontId="2"/>
  <pageMargins left="0.78740157480314965" right="0.39370078740157483" top="0.59055118110236227" bottom="0.39370078740157483" header="0.51181102362204722" footer="0.51181102362204722"/>
  <pageSetup paperSize="9" scale="98" orientation="portrait" r:id="rId1"/>
  <headerFooter alignWithMargins="0"/>
  <rowBreaks count="1" manualBreakCount="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N61"/>
  <sheetViews>
    <sheetView view="pageBreakPreview" zoomScaleNormal="100" zoomScaleSheetLayoutView="100" workbookViewId="0">
      <selection activeCell="G8" sqref="G8"/>
    </sheetView>
  </sheetViews>
  <sheetFormatPr defaultColWidth="8.875" defaultRowHeight="16.149999999999999" customHeight="1" x14ac:dyDescent="0.15"/>
  <cols>
    <col min="1" max="1" width="3.125" style="9" customWidth="1"/>
    <col min="2" max="2" width="2.625" style="9" customWidth="1"/>
    <col min="3" max="3" width="2.5" style="9" customWidth="1"/>
    <col min="4" max="4" width="19.125" style="9" customWidth="1"/>
    <col min="5" max="5" width="3.5" style="9" customWidth="1"/>
    <col min="6" max="11" width="10.25" style="10" customWidth="1"/>
    <col min="12" max="12" width="8.875" style="9" customWidth="1"/>
    <col min="13" max="13" width="10.25" style="9" customWidth="1"/>
    <col min="14" max="14" width="8.875" style="9" hidden="1" customWidth="1"/>
    <col min="15" max="16384" width="8.875" style="9"/>
  </cols>
  <sheetData>
    <row r="1" spans="1:14" ht="16.149999999999999" customHeight="1" x14ac:dyDescent="0.15">
      <c r="A1" s="545" t="s">
        <v>21</v>
      </c>
      <c r="B1" s="545"/>
      <c r="C1" s="545"/>
      <c r="D1" s="546"/>
      <c r="K1" s="11" t="s">
        <v>22</v>
      </c>
    </row>
    <row r="2" spans="1:14" ht="16.149999999999999" customHeight="1" x14ac:dyDescent="0.15">
      <c r="A2" s="549" t="s">
        <v>69</v>
      </c>
      <c r="B2" s="550"/>
      <c r="C2" s="553" t="s">
        <v>284</v>
      </c>
      <c r="D2" s="555"/>
      <c r="E2" s="543" t="s">
        <v>285</v>
      </c>
      <c r="F2" s="585" t="s">
        <v>23</v>
      </c>
      <c r="G2" s="13" t="s">
        <v>24</v>
      </c>
      <c r="H2" s="13" t="s">
        <v>25</v>
      </c>
      <c r="I2" s="13" t="s">
        <v>26</v>
      </c>
      <c r="J2" s="13" t="s">
        <v>27</v>
      </c>
      <c r="K2" s="14" t="s">
        <v>28</v>
      </c>
      <c r="M2" s="13" t="s">
        <v>307</v>
      </c>
      <c r="N2" s="336" t="s">
        <v>283</v>
      </c>
    </row>
    <row r="3" spans="1:14" ht="16.149999999999999" customHeight="1" x14ac:dyDescent="0.15">
      <c r="A3" s="606"/>
      <c r="B3" s="607"/>
      <c r="C3" s="612"/>
      <c r="D3" s="607"/>
      <c r="E3" s="605"/>
      <c r="F3" s="586"/>
      <c r="G3" s="440">
        <v>4</v>
      </c>
      <c r="H3" s="441">
        <f>G3+1</f>
        <v>5</v>
      </c>
      <c r="I3" s="441">
        <f t="shared" ref="I3:J3" si="0">H3+1</f>
        <v>6</v>
      </c>
      <c r="J3" s="441">
        <f t="shared" si="0"/>
        <v>7</v>
      </c>
      <c r="K3" s="441">
        <f t="shared" ref="K3" si="1">J3+1</f>
        <v>8</v>
      </c>
      <c r="M3" s="441">
        <f>K3+1</f>
        <v>9</v>
      </c>
      <c r="N3" s="275">
        <f>K3+2</f>
        <v>10</v>
      </c>
    </row>
    <row r="4" spans="1:14" ht="16.149999999999999" customHeight="1" x14ac:dyDescent="0.15">
      <c r="A4" s="339"/>
      <c r="B4" s="46"/>
      <c r="C4" s="47"/>
      <c r="D4" s="48" t="s">
        <v>77</v>
      </c>
      <c r="E4" s="340"/>
      <c r="F4" s="37" t="s">
        <v>78</v>
      </c>
      <c r="G4" s="37"/>
      <c r="H4" s="37"/>
      <c r="I4" s="37"/>
      <c r="J4" s="37"/>
      <c r="K4" s="37"/>
      <c r="M4" s="37">
        <v>6</v>
      </c>
      <c r="N4" s="37">
        <v>200</v>
      </c>
    </row>
    <row r="5" spans="1:14" ht="16.149999999999999" customHeight="1" x14ac:dyDescent="0.15">
      <c r="A5" s="620" t="s">
        <v>29</v>
      </c>
      <c r="B5" s="564" t="s">
        <v>30</v>
      </c>
      <c r="C5" s="565"/>
      <c r="D5" s="566"/>
      <c r="E5" s="15">
        <v>1</v>
      </c>
      <c r="F5" s="16"/>
      <c r="G5" s="16"/>
      <c r="H5" s="16"/>
      <c r="I5" s="16"/>
      <c r="J5" s="16"/>
      <c r="K5" s="16"/>
      <c r="M5" s="16">
        <f t="shared" ref="M5:N5" si="2">M6*M7*M4/10</f>
        <v>1344000</v>
      </c>
      <c r="N5" s="16">
        <f t="shared" si="2"/>
        <v>2300000</v>
      </c>
    </row>
    <row r="6" spans="1:14" ht="16.149999999999999" customHeight="1" x14ac:dyDescent="0.15">
      <c r="A6" s="620"/>
      <c r="B6" s="29"/>
      <c r="C6" s="564" t="s">
        <v>308</v>
      </c>
      <c r="D6" s="609"/>
      <c r="E6" s="31"/>
      <c r="F6" s="32"/>
      <c r="G6" s="32"/>
      <c r="H6" s="32"/>
      <c r="I6" s="32"/>
      <c r="J6" s="32"/>
      <c r="K6" s="32"/>
      <c r="M6" s="32">
        <v>8000</v>
      </c>
      <c r="N6" s="32">
        <v>500</v>
      </c>
    </row>
    <row r="7" spans="1:14" ht="16.149999999999999" customHeight="1" x14ac:dyDescent="0.15">
      <c r="A7" s="620"/>
      <c r="B7" s="341"/>
      <c r="C7" s="610" t="s">
        <v>68</v>
      </c>
      <c r="D7" s="611"/>
      <c r="E7" s="341"/>
      <c r="F7" s="342"/>
      <c r="G7" s="342"/>
      <c r="H7" s="342"/>
      <c r="I7" s="342"/>
      <c r="J7" s="342"/>
      <c r="K7" s="342"/>
      <c r="M7" s="28">
        <v>280</v>
      </c>
      <c r="N7" s="28">
        <v>230</v>
      </c>
    </row>
    <row r="8" spans="1:14" ht="16.149999999999999" customHeight="1" x14ac:dyDescent="0.15">
      <c r="A8" s="620"/>
      <c r="B8" s="567" t="s">
        <v>31</v>
      </c>
      <c r="C8" s="568"/>
      <c r="D8" s="569"/>
      <c r="E8" s="15">
        <v>2</v>
      </c>
      <c r="F8" s="16"/>
      <c r="G8" s="16"/>
      <c r="H8" s="16"/>
      <c r="I8" s="16"/>
      <c r="J8" s="16"/>
      <c r="K8" s="16"/>
      <c r="M8" s="16"/>
      <c r="N8" s="16"/>
    </row>
    <row r="9" spans="1:14" ht="16.149999999999999" customHeight="1" x14ac:dyDescent="0.15">
      <c r="A9" s="620"/>
      <c r="B9" s="567" t="s">
        <v>32</v>
      </c>
      <c r="C9" s="568"/>
      <c r="D9" s="569"/>
      <c r="E9" s="15">
        <v>3</v>
      </c>
      <c r="F9" s="16"/>
      <c r="G9" s="16"/>
      <c r="H9" s="16"/>
      <c r="I9" s="16"/>
      <c r="J9" s="16"/>
      <c r="K9" s="16"/>
      <c r="M9" s="16">
        <f>H9*$K$4/10</f>
        <v>0</v>
      </c>
      <c r="N9" s="16">
        <f>I9*$K$4/10</f>
        <v>0</v>
      </c>
    </row>
    <row r="10" spans="1:14" ht="16.149999999999999" customHeight="1" x14ac:dyDescent="0.15">
      <c r="A10" s="620"/>
      <c r="B10" s="570" t="s">
        <v>33</v>
      </c>
      <c r="C10" s="571"/>
      <c r="D10" s="572"/>
      <c r="E10" s="17">
        <v>4</v>
      </c>
      <c r="F10" s="18"/>
      <c r="G10" s="18"/>
      <c r="H10" s="18"/>
      <c r="I10" s="18"/>
      <c r="J10" s="18"/>
      <c r="K10" s="18"/>
      <c r="M10" s="18">
        <f>M9+M5</f>
        <v>1344000</v>
      </c>
      <c r="N10" s="18">
        <f>N9+N5</f>
        <v>2300000</v>
      </c>
    </row>
    <row r="11" spans="1:14" ht="16.149999999999999" customHeight="1" x14ac:dyDescent="0.15">
      <c r="A11" s="620"/>
      <c r="B11" s="576" t="s">
        <v>34</v>
      </c>
      <c r="C11" s="577"/>
      <c r="D11" s="578"/>
      <c r="E11" s="19">
        <v>5</v>
      </c>
      <c r="F11" s="20"/>
      <c r="G11" s="20"/>
      <c r="H11" s="20"/>
      <c r="I11" s="20"/>
      <c r="J11" s="20"/>
      <c r="K11" s="20"/>
      <c r="M11" s="20"/>
      <c r="N11" s="20"/>
    </row>
    <row r="12" spans="1:14" ht="16.149999999999999" customHeight="1" x14ac:dyDescent="0.15">
      <c r="A12" s="620"/>
      <c r="B12" s="576" t="s">
        <v>35</v>
      </c>
      <c r="C12" s="577"/>
      <c r="D12" s="578"/>
      <c r="E12" s="19">
        <v>6</v>
      </c>
      <c r="F12" s="20"/>
      <c r="G12" s="20"/>
      <c r="H12" s="20"/>
      <c r="I12" s="20"/>
      <c r="J12" s="20"/>
      <c r="K12" s="20"/>
      <c r="M12" s="20"/>
      <c r="N12" s="20"/>
    </row>
    <row r="13" spans="1:14" ht="16.149999999999999" customHeight="1" x14ac:dyDescent="0.15">
      <c r="A13" s="620"/>
      <c r="B13" s="579" t="s">
        <v>36</v>
      </c>
      <c r="C13" s="580"/>
      <c r="D13" s="581"/>
      <c r="E13" s="22" t="s">
        <v>37</v>
      </c>
      <c r="F13" s="23"/>
      <c r="G13" s="23"/>
      <c r="H13" s="23"/>
      <c r="I13" s="23"/>
      <c r="J13" s="23"/>
      <c r="K13" s="23"/>
      <c r="M13" s="23">
        <f t="shared" ref="M13:N13" si="3">+M10-M11+M12</f>
        <v>1344000</v>
      </c>
      <c r="N13" s="23">
        <f t="shared" si="3"/>
        <v>2300000</v>
      </c>
    </row>
    <row r="14" spans="1:14" ht="16.149999999999999" customHeight="1" x14ac:dyDescent="0.15">
      <c r="A14" s="563"/>
      <c r="B14" s="582" t="s">
        <v>38</v>
      </c>
      <c r="C14" s="583"/>
      <c r="D14" s="584"/>
      <c r="E14" s="24"/>
      <c r="F14" s="25"/>
      <c r="G14" s="32"/>
      <c r="H14" s="32"/>
      <c r="I14" s="32"/>
      <c r="J14" s="32"/>
      <c r="K14" s="32"/>
      <c r="M14" s="32">
        <f>F14*$K$4/10</f>
        <v>0</v>
      </c>
      <c r="N14" s="32">
        <f>G14*$K$4/10</f>
        <v>0</v>
      </c>
    </row>
    <row r="15" spans="1:14" ht="16.149999999999999" customHeight="1" x14ac:dyDescent="0.15">
      <c r="A15" s="563"/>
      <c r="B15" s="573" t="s">
        <v>39</v>
      </c>
      <c r="C15" s="574"/>
      <c r="D15" s="575"/>
      <c r="E15" s="26"/>
      <c r="F15" s="27"/>
      <c r="G15" s="27"/>
      <c r="H15" s="27"/>
      <c r="I15" s="27"/>
      <c r="J15" s="27"/>
      <c r="K15" s="27"/>
      <c r="M15" s="27">
        <f>F15*$K$4/10</f>
        <v>0</v>
      </c>
      <c r="N15" s="27">
        <f>G15*$K$4/10</f>
        <v>0</v>
      </c>
    </row>
    <row r="16" spans="1:14" ht="16.149999999999999" customHeight="1" x14ac:dyDescent="0.15">
      <c r="A16" s="563"/>
      <c r="B16" s="573" t="s">
        <v>40</v>
      </c>
      <c r="C16" s="574"/>
      <c r="D16" s="575"/>
      <c r="E16" s="26"/>
      <c r="F16" s="27"/>
      <c r="G16" s="27"/>
      <c r="H16" s="27"/>
      <c r="I16" s="27"/>
      <c r="J16" s="27"/>
      <c r="K16" s="27"/>
      <c r="M16" s="27">
        <f t="shared" ref="M16:M24" si="4">F16*$K$4/10</f>
        <v>0</v>
      </c>
      <c r="N16" s="27">
        <f>F16*$K$4/10</f>
        <v>0</v>
      </c>
    </row>
    <row r="17" spans="1:14" ht="16.149999999999999" customHeight="1" x14ac:dyDescent="0.15">
      <c r="A17" s="563"/>
      <c r="B17" s="573" t="s">
        <v>41</v>
      </c>
      <c r="C17" s="574"/>
      <c r="D17" s="575"/>
      <c r="E17" s="26"/>
      <c r="F17" s="27"/>
      <c r="G17" s="27"/>
      <c r="H17" s="27"/>
      <c r="I17" s="27"/>
      <c r="J17" s="27"/>
      <c r="K17" s="27"/>
      <c r="M17" s="27">
        <f t="shared" si="4"/>
        <v>0</v>
      </c>
      <c r="N17" s="27">
        <f>G17*$K$4/10</f>
        <v>0</v>
      </c>
    </row>
    <row r="18" spans="1:14" ht="16.149999999999999" customHeight="1" x14ac:dyDescent="0.15">
      <c r="A18" s="563"/>
      <c r="B18" s="573" t="s">
        <v>42</v>
      </c>
      <c r="C18" s="574"/>
      <c r="D18" s="575"/>
      <c r="E18" s="26"/>
      <c r="F18" s="27"/>
      <c r="G18" s="27"/>
      <c r="H18" s="27"/>
      <c r="I18" s="27"/>
      <c r="J18" s="27"/>
      <c r="K18" s="27"/>
      <c r="M18" s="27">
        <f t="shared" si="4"/>
        <v>0</v>
      </c>
      <c r="N18" s="27">
        <f t="shared" ref="N18:N24" si="5">F18*$K$4/10</f>
        <v>0</v>
      </c>
    </row>
    <row r="19" spans="1:14" ht="16.149999999999999" customHeight="1" x14ac:dyDescent="0.15">
      <c r="A19" s="563"/>
      <c r="B19" s="573" t="s">
        <v>43</v>
      </c>
      <c r="C19" s="574"/>
      <c r="D19" s="575"/>
      <c r="E19" s="26"/>
      <c r="F19" s="27"/>
      <c r="G19" s="27"/>
      <c r="H19" s="27"/>
      <c r="I19" s="27"/>
      <c r="J19" s="27"/>
      <c r="K19" s="27"/>
      <c r="M19" s="27">
        <f t="shared" si="4"/>
        <v>0</v>
      </c>
      <c r="N19" s="27">
        <f t="shared" si="5"/>
        <v>0</v>
      </c>
    </row>
    <row r="20" spans="1:14" ht="16.149999999999999" customHeight="1" x14ac:dyDescent="0.15">
      <c r="A20" s="563"/>
      <c r="B20" s="573" t="s">
        <v>44</v>
      </c>
      <c r="C20" s="574"/>
      <c r="D20" s="575"/>
      <c r="E20" s="26"/>
      <c r="F20" s="27"/>
      <c r="G20" s="27"/>
      <c r="H20" s="27"/>
      <c r="I20" s="27"/>
      <c r="J20" s="27"/>
      <c r="K20" s="27"/>
      <c r="M20" s="27">
        <f t="shared" si="4"/>
        <v>0</v>
      </c>
      <c r="N20" s="27">
        <f t="shared" si="5"/>
        <v>0</v>
      </c>
    </row>
    <row r="21" spans="1:14" ht="16.149999999999999" customHeight="1" x14ac:dyDescent="0.15">
      <c r="A21" s="563"/>
      <c r="B21" s="573" t="s">
        <v>45</v>
      </c>
      <c r="C21" s="574"/>
      <c r="D21" s="575"/>
      <c r="E21" s="26"/>
      <c r="F21" s="27"/>
      <c r="G21" s="27"/>
      <c r="H21" s="27"/>
      <c r="I21" s="27"/>
      <c r="J21" s="27"/>
      <c r="K21" s="27"/>
      <c r="M21" s="27">
        <f t="shared" si="4"/>
        <v>0</v>
      </c>
      <c r="N21" s="27">
        <f t="shared" si="5"/>
        <v>0</v>
      </c>
    </row>
    <row r="22" spans="1:14" ht="16.149999999999999" customHeight="1" x14ac:dyDescent="0.15">
      <c r="A22" s="563"/>
      <c r="B22" s="590" t="s">
        <v>46</v>
      </c>
      <c r="C22" s="591"/>
      <c r="D22" s="592"/>
      <c r="E22" s="341"/>
      <c r="F22" s="342"/>
      <c r="G22" s="49"/>
      <c r="H22" s="49"/>
      <c r="I22" s="49"/>
      <c r="J22" s="49"/>
      <c r="K22" s="82"/>
      <c r="M22" s="82">
        <f t="shared" si="4"/>
        <v>0</v>
      </c>
      <c r="N22" s="82">
        <f t="shared" si="5"/>
        <v>0</v>
      </c>
    </row>
    <row r="23" spans="1:14" ht="16.149999999999999" customHeight="1" x14ac:dyDescent="0.15">
      <c r="A23" s="563"/>
      <c r="B23" s="587" t="s">
        <v>47</v>
      </c>
      <c r="C23" s="588"/>
      <c r="D23" s="589"/>
      <c r="E23" s="29">
        <v>7</v>
      </c>
      <c r="F23" s="30"/>
      <c r="G23" s="50"/>
      <c r="H23" s="50"/>
      <c r="I23" s="32"/>
      <c r="J23" s="32"/>
      <c r="K23" s="32"/>
      <c r="M23" s="32">
        <f t="shared" si="4"/>
        <v>0</v>
      </c>
      <c r="N23" s="32">
        <f t="shared" si="5"/>
        <v>0</v>
      </c>
    </row>
    <row r="24" spans="1:14" ht="16.149999999999999" customHeight="1" x14ac:dyDescent="0.15">
      <c r="A24" s="563"/>
      <c r="B24" s="582" t="s">
        <v>48</v>
      </c>
      <c r="C24" s="583"/>
      <c r="D24" s="584"/>
      <c r="E24" s="31"/>
      <c r="F24" s="32"/>
      <c r="G24" s="25"/>
      <c r="H24" s="25"/>
      <c r="I24" s="25"/>
      <c r="J24" s="25"/>
      <c r="K24" s="25"/>
      <c r="M24" s="25">
        <f t="shared" si="4"/>
        <v>0</v>
      </c>
      <c r="N24" s="25">
        <f t="shared" si="5"/>
        <v>0</v>
      </c>
    </row>
    <row r="25" spans="1:14" ht="16.149999999999999" customHeight="1" x14ac:dyDescent="0.15">
      <c r="A25" s="563"/>
      <c r="B25" s="590" t="s">
        <v>49</v>
      </c>
      <c r="C25" s="591"/>
      <c r="D25" s="592"/>
      <c r="E25" s="341" t="s">
        <v>50</v>
      </c>
      <c r="F25" s="342"/>
      <c r="G25" s="82"/>
      <c r="H25" s="82"/>
      <c r="I25" s="82"/>
      <c r="J25" s="82"/>
      <c r="K25" s="82"/>
      <c r="M25" s="82">
        <f>$F$25*M4/10</f>
        <v>0</v>
      </c>
      <c r="N25" s="82">
        <f>$F$25*N4/10</f>
        <v>0</v>
      </c>
    </row>
    <row r="26" spans="1:14" ht="16.149999999999999" customHeight="1" x14ac:dyDescent="0.15">
      <c r="A26" s="563"/>
      <c r="B26" s="587" t="s">
        <v>51</v>
      </c>
      <c r="C26" s="588"/>
      <c r="D26" s="589"/>
      <c r="E26" s="341">
        <v>8</v>
      </c>
      <c r="F26" s="343"/>
      <c r="G26" s="50"/>
      <c r="H26" s="50"/>
      <c r="I26" s="50"/>
      <c r="J26" s="50"/>
      <c r="K26" s="50"/>
      <c r="M26" s="50">
        <f t="shared" ref="M26:N26" si="6">+M24+M25</f>
        <v>0</v>
      </c>
      <c r="N26" s="50">
        <f t="shared" si="6"/>
        <v>0</v>
      </c>
    </row>
    <row r="27" spans="1:14" ht="27" customHeight="1" x14ac:dyDescent="0.15">
      <c r="A27" s="563"/>
      <c r="B27" s="587" t="s">
        <v>52</v>
      </c>
      <c r="C27" s="588"/>
      <c r="D27" s="589"/>
      <c r="E27" s="15">
        <v>9</v>
      </c>
      <c r="F27" s="16"/>
      <c r="G27" s="16"/>
      <c r="H27" s="16"/>
      <c r="I27" s="16"/>
      <c r="J27" s="16"/>
      <c r="K27" s="16"/>
      <c r="M27" s="16">
        <f>$F27*M4/10</f>
        <v>0</v>
      </c>
      <c r="N27" s="16">
        <f>$F27*N4/10</f>
        <v>0</v>
      </c>
    </row>
    <row r="28" spans="1:14" ht="16.149999999999999" customHeight="1" x14ac:dyDescent="0.15">
      <c r="A28" s="563"/>
      <c r="B28" s="593" t="s">
        <v>53</v>
      </c>
      <c r="C28" s="594"/>
      <c r="D28" s="595"/>
      <c r="E28" s="248">
        <v>10</v>
      </c>
      <c r="F28" s="16"/>
      <c r="G28" s="250"/>
      <c r="H28" s="250"/>
      <c r="I28" s="250"/>
      <c r="J28" s="250"/>
      <c r="K28" s="250"/>
      <c r="M28" s="250" t="e">
        <f>$F$28*M5/$F$5</f>
        <v>#DIV/0!</v>
      </c>
      <c r="N28" s="250" t="e">
        <f>$F$28*N5/$F$5</f>
        <v>#DIV/0!</v>
      </c>
    </row>
    <row r="29" spans="1:14" ht="16.149999999999999" customHeight="1" x14ac:dyDescent="0.15">
      <c r="A29" s="563"/>
      <c r="B29" s="593" t="s">
        <v>54</v>
      </c>
      <c r="C29" s="594"/>
      <c r="D29" s="595"/>
      <c r="E29" s="248">
        <v>11</v>
      </c>
      <c r="F29" s="16"/>
      <c r="G29" s="250"/>
      <c r="H29" s="250"/>
      <c r="I29" s="250"/>
      <c r="J29" s="250"/>
      <c r="K29" s="250"/>
      <c r="M29" s="250">
        <f>H29*$K$4/10</f>
        <v>0</v>
      </c>
      <c r="N29" s="250">
        <f>I29*$K$4/10</f>
        <v>0</v>
      </c>
    </row>
    <row r="30" spans="1:14" ht="16.149999999999999" customHeight="1" x14ac:dyDescent="0.15">
      <c r="A30" s="563"/>
      <c r="B30" s="593" t="s">
        <v>55</v>
      </c>
      <c r="C30" s="594"/>
      <c r="D30" s="595"/>
      <c r="E30" s="248">
        <v>12</v>
      </c>
      <c r="F30" s="16"/>
      <c r="G30" s="250"/>
      <c r="H30" s="250"/>
      <c r="I30" s="250"/>
      <c r="J30" s="250"/>
      <c r="K30" s="250"/>
      <c r="M30" s="250">
        <f>F30*$M$4/10</f>
        <v>0</v>
      </c>
      <c r="N30" s="250">
        <f>F30*$N$4/10</f>
        <v>0</v>
      </c>
    </row>
    <row r="31" spans="1:14" ht="16.149999999999999" customHeight="1" x14ac:dyDescent="0.15">
      <c r="A31" s="563"/>
      <c r="B31" s="599" t="s">
        <v>56</v>
      </c>
      <c r="C31" s="600"/>
      <c r="D31" s="601"/>
      <c r="E31" s="24"/>
      <c r="F31" s="25"/>
      <c r="G31" s="32"/>
      <c r="H31" s="32"/>
      <c r="I31" s="32"/>
      <c r="J31" s="32"/>
      <c r="K31" s="32"/>
      <c r="M31" s="32">
        <f t="shared" ref="M31:M37" si="7">F31*$K$4/10</f>
        <v>0</v>
      </c>
      <c r="N31" s="32">
        <f>F31*$K$4/10</f>
        <v>0</v>
      </c>
    </row>
    <row r="32" spans="1:14" ht="16.149999999999999" customHeight="1" x14ac:dyDescent="0.15">
      <c r="A32" s="563"/>
      <c r="B32" s="602" t="s">
        <v>57</v>
      </c>
      <c r="C32" s="603"/>
      <c r="D32" s="604"/>
      <c r="E32" s="26"/>
      <c r="F32" s="27"/>
      <c r="G32" s="27"/>
      <c r="H32" s="27"/>
      <c r="I32" s="27"/>
      <c r="J32" s="27"/>
      <c r="K32" s="27"/>
      <c r="M32" s="27">
        <f t="shared" si="7"/>
        <v>0</v>
      </c>
      <c r="N32" s="27">
        <f>F32*$K$4/10</f>
        <v>0</v>
      </c>
    </row>
    <row r="33" spans="1:14" ht="16.149999999999999" customHeight="1" x14ac:dyDescent="0.15">
      <c r="A33" s="563"/>
      <c r="B33" s="602" t="s">
        <v>58</v>
      </c>
      <c r="C33" s="603"/>
      <c r="D33" s="604"/>
      <c r="E33" s="26"/>
      <c r="F33" s="27"/>
      <c r="G33" s="27"/>
      <c r="H33" s="27"/>
      <c r="I33" s="27"/>
      <c r="J33" s="27"/>
      <c r="K33" s="27"/>
      <c r="M33" s="27">
        <f t="shared" si="7"/>
        <v>0</v>
      </c>
      <c r="N33" s="27">
        <f>F33*$K$4/10</f>
        <v>0</v>
      </c>
    </row>
    <row r="34" spans="1:14" ht="16.149999999999999" customHeight="1" x14ac:dyDescent="0.15">
      <c r="A34" s="563"/>
      <c r="B34" s="596"/>
      <c r="C34" s="597"/>
      <c r="D34" s="598"/>
      <c r="E34" s="26"/>
      <c r="F34" s="27"/>
      <c r="G34" s="27"/>
      <c r="H34" s="27"/>
      <c r="I34" s="27"/>
      <c r="J34" s="27"/>
      <c r="K34" s="27"/>
      <c r="M34" s="27">
        <f t="shared" si="7"/>
        <v>0</v>
      </c>
      <c r="N34" s="27">
        <f>G34*$K$4/10</f>
        <v>0</v>
      </c>
    </row>
    <row r="35" spans="1:14" ht="16.149999999999999" customHeight="1" x14ac:dyDescent="0.15">
      <c r="A35" s="563"/>
      <c r="B35" s="596"/>
      <c r="C35" s="597"/>
      <c r="D35" s="598"/>
      <c r="E35" s="26"/>
      <c r="F35" s="27"/>
      <c r="G35" s="27"/>
      <c r="H35" s="27"/>
      <c r="I35" s="27"/>
      <c r="J35" s="27"/>
      <c r="K35" s="27"/>
      <c r="M35" s="27">
        <f t="shared" si="7"/>
        <v>0</v>
      </c>
      <c r="N35" s="27">
        <f>G35*$K$4/10</f>
        <v>0</v>
      </c>
    </row>
    <row r="36" spans="1:14" ht="16.149999999999999" customHeight="1" x14ac:dyDescent="0.15">
      <c r="A36" s="563"/>
      <c r="B36" s="596"/>
      <c r="C36" s="597"/>
      <c r="D36" s="598"/>
      <c r="E36" s="26"/>
      <c r="F36" s="27"/>
      <c r="G36" s="27"/>
      <c r="H36" s="27"/>
      <c r="I36" s="27"/>
      <c r="J36" s="27"/>
      <c r="K36" s="27"/>
      <c r="M36" s="27">
        <f t="shared" si="7"/>
        <v>0</v>
      </c>
      <c r="N36" s="27">
        <f>G36*$K$4/10</f>
        <v>0</v>
      </c>
    </row>
    <row r="37" spans="1:14" ht="16.149999999999999" customHeight="1" x14ac:dyDescent="0.15">
      <c r="A37" s="563"/>
      <c r="B37" s="614" t="s">
        <v>59</v>
      </c>
      <c r="C37" s="615"/>
      <c r="D37" s="616"/>
      <c r="E37" s="341"/>
      <c r="F37" s="342"/>
      <c r="G37" s="82"/>
      <c r="H37" s="82"/>
      <c r="I37" s="82"/>
      <c r="J37" s="82"/>
      <c r="K37" s="82"/>
      <c r="M37" s="82">
        <f t="shared" si="7"/>
        <v>0</v>
      </c>
      <c r="N37" s="82">
        <f>G37*$K$4/10</f>
        <v>0</v>
      </c>
    </row>
    <row r="38" spans="1:14" ht="16.149999999999999" customHeight="1" x14ac:dyDescent="0.15">
      <c r="A38" s="563"/>
      <c r="B38" s="617" t="s">
        <v>60</v>
      </c>
      <c r="C38" s="618"/>
      <c r="D38" s="619"/>
      <c r="E38" s="341">
        <v>13</v>
      </c>
      <c r="F38" s="343"/>
      <c r="G38" s="50"/>
      <c r="H38" s="50"/>
      <c r="I38" s="50"/>
      <c r="J38" s="50"/>
      <c r="K38" s="50"/>
      <c r="M38" s="50">
        <f t="shared" ref="M38:N38" si="8">SUM(M31:M37)</f>
        <v>0</v>
      </c>
      <c r="N38" s="50">
        <f t="shared" si="8"/>
        <v>0</v>
      </c>
    </row>
    <row r="39" spans="1:14" ht="16.149999999999999" customHeight="1" x14ac:dyDescent="0.15">
      <c r="A39" s="563"/>
      <c r="B39" s="570" t="s">
        <v>61</v>
      </c>
      <c r="C39" s="571"/>
      <c r="D39" s="572"/>
      <c r="E39" s="33" t="s">
        <v>62</v>
      </c>
      <c r="F39" s="18"/>
      <c r="G39" s="18"/>
      <c r="H39" s="18"/>
      <c r="I39" s="18"/>
      <c r="J39" s="18"/>
      <c r="K39" s="18"/>
      <c r="M39" s="18" t="e">
        <f t="shared" ref="M39:N39" si="9">+M23+M26+M27+M28+M29+M30+M38</f>
        <v>#DIV/0!</v>
      </c>
      <c r="N39" s="18" t="e">
        <f t="shared" si="9"/>
        <v>#DIV/0!</v>
      </c>
    </row>
    <row r="40" spans="1:14" ht="16.149999999999999" customHeight="1" x14ac:dyDescent="0.15">
      <c r="A40" s="563"/>
      <c r="B40" s="576" t="s">
        <v>63</v>
      </c>
      <c r="C40" s="577"/>
      <c r="D40" s="578"/>
      <c r="E40" s="19">
        <v>14</v>
      </c>
      <c r="F40" s="20"/>
      <c r="G40" s="20"/>
      <c r="H40" s="20"/>
      <c r="I40" s="20"/>
      <c r="J40" s="20"/>
      <c r="K40" s="20"/>
      <c r="M40" s="20"/>
      <c r="N40" s="20"/>
    </row>
    <row r="41" spans="1:14" ht="16.149999999999999" customHeight="1" x14ac:dyDescent="0.15">
      <c r="A41" s="563"/>
      <c r="B41" s="576" t="s">
        <v>64</v>
      </c>
      <c r="C41" s="577"/>
      <c r="D41" s="578"/>
      <c r="E41" s="19">
        <v>15</v>
      </c>
      <c r="F41" s="20"/>
      <c r="G41" s="20"/>
      <c r="H41" s="20"/>
      <c r="I41" s="20"/>
      <c r="J41" s="20"/>
      <c r="K41" s="20"/>
      <c r="M41" s="20"/>
      <c r="N41" s="20"/>
    </row>
    <row r="42" spans="1:14" ht="16.149999999999999" customHeight="1" x14ac:dyDescent="0.15">
      <c r="A42" s="563"/>
      <c r="B42" s="576" t="s">
        <v>65</v>
      </c>
      <c r="C42" s="577"/>
      <c r="D42" s="578"/>
      <c r="E42" s="19">
        <v>16</v>
      </c>
      <c r="F42" s="20"/>
      <c r="G42" s="20"/>
      <c r="H42" s="20"/>
      <c r="I42" s="20"/>
      <c r="J42" s="20"/>
      <c r="K42" s="20"/>
      <c r="M42" s="20"/>
      <c r="N42" s="20"/>
    </row>
    <row r="43" spans="1:14" ht="16.149999999999999" customHeight="1" x14ac:dyDescent="0.15">
      <c r="A43" s="563"/>
      <c r="B43" s="540" t="s">
        <v>66</v>
      </c>
      <c r="C43" s="541"/>
      <c r="D43" s="542"/>
      <c r="E43" s="34">
        <v>17</v>
      </c>
      <c r="F43" s="35"/>
      <c r="G43" s="35"/>
      <c r="H43" s="35"/>
      <c r="I43" s="35"/>
      <c r="J43" s="35"/>
      <c r="K43" s="35"/>
      <c r="M43" s="35" t="e">
        <f t="shared" ref="M43:N43" si="10">+M39+M40-M41-M42</f>
        <v>#DIV/0!</v>
      </c>
      <c r="N43" s="35" t="e">
        <f t="shared" si="10"/>
        <v>#DIV/0!</v>
      </c>
    </row>
    <row r="44" spans="1:14" ht="16.149999999999999" customHeight="1" x14ac:dyDescent="0.15">
      <c r="A44" s="579" t="s">
        <v>67</v>
      </c>
      <c r="B44" s="580"/>
      <c r="C44" s="580"/>
      <c r="D44" s="613"/>
      <c r="E44" s="21"/>
      <c r="F44" s="23"/>
      <c r="G44" s="23"/>
      <c r="H44" s="23"/>
      <c r="I44" s="23"/>
      <c r="J44" s="23"/>
      <c r="K44" s="23"/>
      <c r="M44" s="23" t="e">
        <f t="shared" ref="M44:N44" si="11">+M13-M43</f>
        <v>#DIV/0!</v>
      </c>
      <c r="N44" s="23" t="e">
        <f t="shared" si="11"/>
        <v>#DIV/0!</v>
      </c>
    </row>
    <row r="45" spans="1:14" ht="16.149999999999999" customHeight="1" x14ac:dyDescent="0.15">
      <c r="A45" s="36"/>
      <c r="M45" s="10"/>
      <c r="N45" s="10"/>
    </row>
    <row r="46" spans="1:14" ht="16.149999999999999" customHeight="1" x14ac:dyDescent="0.15">
      <c r="A46" s="36"/>
      <c r="M46" s="10"/>
      <c r="N46" s="10"/>
    </row>
    <row r="47" spans="1:14" ht="16.149999999999999" customHeight="1" x14ac:dyDescent="0.15">
      <c r="A47" s="36"/>
      <c r="M47" s="10"/>
      <c r="N47" s="10"/>
    </row>
    <row r="48" spans="1:14" ht="16.149999999999999" customHeight="1" x14ac:dyDescent="0.15">
      <c r="A48" s="36"/>
      <c r="M48" s="10"/>
      <c r="N48" s="10"/>
    </row>
    <row r="49" spans="1:14" ht="16.149999999999999" customHeight="1" x14ac:dyDescent="0.15">
      <c r="A49" s="36"/>
      <c r="M49" s="10"/>
      <c r="N49" s="10"/>
    </row>
    <row r="50" spans="1:14" ht="16.149999999999999" customHeight="1" x14ac:dyDescent="0.15">
      <c r="A50" s="545" t="s">
        <v>76</v>
      </c>
      <c r="B50" s="545"/>
      <c r="C50" s="545"/>
      <c r="D50" s="546"/>
      <c r="M50" s="10"/>
      <c r="N50" s="10"/>
    </row>
    <row r="51" spans="1:14" ht="16.149999999999999" customHeight="1" x14ac:dyDescent="0.15">
      <c r="A51" s="549" t="s">
        <v>69</v>
      </c>
      <c r="B51" s="550"/>
      <c r="C51" s="553" t="s">
        <v>70</v>
      </c>
      <c r="D51" s="555">
        <f>D2</f>
        <v>0</v>
      </c>
      <c r="E51" s="543" t="s">
        <v>71</v>
      </c>
      <c r="F51" s="12" t="s">
        <v>23</v>
      </c>
      <c r="G51" s="13" t="s">
        <v>24</v>
      </c>
      <c r="H51" s="13" t="s">
        <v>25</v>
      </c>
      <c r="I51" s="13" t="s">
        <v>26</v>
      </c>
      <c r="J51" s="13" t="s">
        <v>27</v>
      </c>
      <c r="K51" s="14" t="s">
        <v>28</v>
      </c>
      <c r="M51" s="336" t="s">
        <v>283</v>
      </c>
      <c r="N51" s="336" t="s">
        <v>283</v>
      </c>
    </row>
    <row r="52" spans="1:14" ht="16.149999999999999" customHeight="1" x14ac:dyDescent="0.15">
      <c r="A52" s="551"/>
      <c r="B52" s="552"/>
      <c r="C52" s="554"/>
      <c r="D52" s="552"/>
      <c r="E52" s="544"/>
      <c r="F52" s="37" t="s">
        <v>78</v>
      </c>
      <c r="G52" s="441">
        <f>G3</f>
        <v>4</v>
      </c>
      <c r="H52" s="441">
        <f t="shared" ref="H52:N52" si="12">H3</f>
        <v>5</v>
      </c>
      <c r="I52" s="441">
        <f t="shared" si="12"/>
        <v>6</v>
      </c>
      <c r="J52" s="441">
        <f t="shared" si="12"/>
        <v>7</v>
      </c>
      <c r="K52" s="441">
        <f t="shared" si="12"/>
        <v>8</v>
      </c>
      <c r="M52" s="441">
        <f t="shared" si="12"/>
        <v>9</v>
      </c>
      <c r="N52" s="275">
        <f t="shared" si="12"/>
        <v>10</v>
      </c>
    </row>
    <row r="53" spans="1:14" ht="16.149999999999999" customHeight="1" x14ac:dyDescent="0.15">
      <c r="A53" s="547" t="s">
        <v>72</v>
      </c>
      <c r="B53" s="548"/>
      <c r="C53" s="548"/>
      <c r="D53" s="548"/>
      <c r="E53" s="38"/>
      <c r="F53" s="39"/>
      <c r="G53" s="39"/>
      <c r="H53" s="39"/>
      <c r="I53" s="39"/>
      <c r="J53" s="39"/>
      <c r="K53" s="39"/>
      <c r="M53" s="39">
        <f t="shared" ref="M53:N53" si="13">M13</f>
        <v>1344000</v>
      </c>
      <c r="N53" s="39">
        <f t="shared" si="13"/>
        <v>2300000</v>
      </c>
    </row>
    <row r="54" spans="1:14" ht="16.149999999999999" customHeight="1" x14ac:dyDescent="0.15">
      <c r="A54" s="557" t="s">
        <v>73</v>
      </c>
      <c r="B54" s="558"/>
      <c r="C54" s="558"/>
      <c r="D54" s="558"/>
      <c r="E54" s="38"/>
      <c r="F54" s="39"/>
      <c r="G54" s="39"/>
      <c r="H54" s="39"/>
      <c r="I54" s="39"/>
      <c r="J54" s="39"/>
      <c r="K54" s="39"/>
      <c r="M54" s="39" t="e">
        <f t="shared" ref="M54:N54" si="14">M39</f>
        <v>#DIV/0!</v>
      </c>
      <c r="N54" s="39" t="e">
        <f t="shared" si="14"/>
        <v>#DIV/0!</v>
      </c>
    </row>
    <row r="55" spans="1:14" ht="16.149999999999999" customHeight="1" x14ac:dyDescent="0.15">
      <c r="A55" s="559" t="s">
        <v>75</v>
      </c>
      <c r="B55" s="608" t="s">
        <v>9</v>
      </c>
      <c r="C55" s="608"/>
      <c r="D55" s="608"/>
      <c r="E55" s="40"/>
      <c r="F55" s="41"/>
      <c r="G55" s="41"/>
      <c r="H55" s="41"/>
      <c r="I55" s="41"/>
      <c r="J55" s="41"/>
      <c r="K55" s="41"/>
      <c r="M55" s="41">
        <f t="shared" ref="M55:N55" si="15">M23</f>
        <v>0</v>
      </c>
      <c r="N55" s="41">
        <f t="shared" si="15"/>
        <v>0</v>
      </c>
    </row>
    <row r="56" spans="1:14" ht="16.149999999999999" customHeight="1" x14ac:dyDescent="0.15">
      <c r="A56" s="560"/>
      <c r="B56" s="562" t="s">
        <v>10</v>
      </c>
      <c r="C56" s="562"/>
      <c r="D56" s="562"/>
      <c r="E56" s="42"/>
      <c r="F56" s="43"/>
      <c r="G56" s="43"/>
      <c r="H56" s="43"/>
      <c r="I56" s="43"/>
      <c r="J56" s="43"/>
      <c r="K56" s="43"/>
      <c r="M56" s="43">
        <f t="shared" ref="M56:N56" si="16">M25</f>
        <v>0</v>
      </c>
      <c r="N56" s="43">
        <f t="shared" si="16"/>
        <v>0</v>
      </c>
    </row>
    <row r="57" spans="1:14" ht="16.149999999999999" customHeight="1" x14ac:dyDescent="0.15">
      <c r="A57" s="560"/>
      <c r="B57" s="562" t="s">
        <v>11</v>
      </c>
      <c r="C57" s="562"/>
      <c r="D57" s="562"/>
      <c r="E57" s="42"/>
      <c r="F57" s="43"/>
      <c r="G57" s="43"/>
      <c r="H57" s="43"/>
      <c r="I57" s="43"/>
      <c r="J57" s="43"/>
      <c r="K57" s="43"/>
      <c r="M57" s="43">
        <f t="shared" ref="M57:N57" si="17">M27</f>
        <v>0</v>
      </c>
      <c r="N57" s="43">
        <f t="shared" si="17"/>
        <v>0</v>
      </c>
    </row>
    <row r="58" spans="1:14" ht="16.149999999999999" customHeight="1" x14ac:dyDescent="0.15">
      <c r="A58" s="560"/>
      <c r="B58" s="562" t="s">
        <v>12</v>
      </c>
      <c r="C58" s="562"/>
      <c r="D58" s="562"/>
      <c r="E58" s="42"/>
      <c r="F58" s="43"/>
      <c r="G58" s="43"/>
      <c r="H58" s="43"/>
      <c r="I58" s="43"/>
      <c r="J58" s="43"/>
      <c r="K58" s="43"/>
      <c r="M58" s="43" t="e">
        <f t="shared" ref="M58:N58" si="18">M28</f>
        <v>#DIV/0!</v>
      </c>
      <c r="N58" s="43" t="e">
        <f t="shared" si="18"/>
        <v>#DIV/0!</v>
      </c>
    </row>
    <row r="59" spans="1:14" ht="16.149999999999999" customHeight="1" x14ac:dyDescent="0.15">
      <c r="A59" s="560"/>
      <c r="B59" s="562"/>
      <c r="C59" s="562"/>
      <c r="D59" s="562"/>
      <c r="E59" s="42"/>
      <c r="F59" s="43"/>
      <c r="G59" s="43"/>
      <c r="H59" s="43"/>
      <c r="I59" s="43"/>
      <c r="J59" s="43"/>
      <c r="K59" s="43"/>
      <c r="M59" s="43"/>
      <c r="N59" s="43"/>
    </row>
    <row r="60" spans="1:14" ht="16.149999999999999" customHeight="1" x14ac:dyDescent="0.15">
      <c r="A60" s="561"/>
      <c r="B60" s="556" t="s">
        <v>7</v>
      </c>
      <c r="C60" s="556"/>
      <c r="D60" s="556"/>
      <c r="E60" s="44"/>
      <c r="F60" s="45"/>
      <c r="G60" s="45"/>
      <c r="H60" s="45"/>
      <c r="I60" s="45"/>
      <c r="J60" s="45"/>
      <c r="K60" s="45"/>
      <c r="M60" s="45" t="e">
        <f t="shared" ref="M60:N60" si="19">M54-SUM(M55:M58)</f>
        <v>#DIV/0!</v>
      </c>
      <c r="N60" s="45" t="e">
        <f t="shared" si="19"/>
        <v>#DIV/0!</v>
      </c>
    </row>
    <row r="61" spans="1:14" ht="16.149999999999999" customHeight="1" x14ac:dyDescent="0.15">
      <c r="A61" s="547" t="s">
        <v>74</v>
      </c>
      <c r="B61" s="548"/>
      <c r="C61" s="548"/>
      <c r="D61" s="548"/>
      <c r="E61" s="38"/>
      <c r="F61" s="39"/>
      <c r="G61" s="39"/>
      <c r="H61" s="39"/>
      <c r="I61" s="39"/>
      <c r="J61" s="39"/>
      <c r="K61" s="39"/>
      <c r="M61" s="39" t="e">
        <f t="shared" ref="M61:N61" si="20">M53-M54</f>
        <v>#DIV/0!</v>
      </c>
      <c r="N61" s="39" t="e">
        <f t="shared" si="20"/>
        <v>#DIV/0!</v>
      </c>
    </row>
  </sheetData>
  <sheetProtection selectLockedCells="1" selectUnlockedCells="1"/>
  <mergeCells count="63">
    <mergeCell ref="A1:D1"/>
    <mergeCell ref="A2:B3"/>
    <mergeCell ref="B55:D55"/>
    <mergeCell ref="C6:D6"/>
    <mergeCell ref="C7:D7"/>
    <mergeCell ref="C2:C3"/>
    <mergeCell ref="D2:D3"/>
    <mergeCell ref="B33:D33"/>
    <mergeCell ref="B34:D34"/>
    <mergeCell ref="A44:D44"/>
    <mergeCell ref="B37:D37"/>
    <mergeCell ref="B38:D38"/>
    <mergeCell ref="B39:D39"/>
    <mergeCell ref="B40:D40"/>
    <mergeCell ref="B22:D22"/>
    <mergeCell ref="A5:A13"/>
    <mergeCell ref="F2:F3"/>
    <mergeCell ref="B41:D41"/>
    <mergeCell ref="B23:D23"/>
    <mergeCell ref="B24:D24"/>
    <mergeCell ref="B25:D25"/>
    <mergeCell ref="B26:D26"/>
    <mergeCell ref="B27:D27"/>
    <mergeCell ref="B28:D28"/>
    <mergeCell ref="B36:D36"/>
    <mergeCell ref="B29:D29"/>
    <mergeCell ref="B30:D30"/>
    <mergeCell ref="B31:D31"/>
    <mergeCell ref="B35:D35"/>
    <mergeCell ref="B32:D32"/>
    <mergeCell ref="E2:E3"/>
    <mergeCell ref="B17:D17"/>
    <mergeCell ref="B18:D18"/>
    <mergeCell ref="B19:D19"/>
    <mergeCell ref="B20:D20"/>
    <mergeCell ref="B21:D21"/>
    <mergeCell ref="B42:D42"/>
    <mergeCell ref="B5:D5"/>
    <mergeCell ref="B8:D8"/>
    <mergeCell ref="B9:D9"/>
    <mergeCell ref="B10:D10"/>
    <mergeCell ref="B16:D16"/>
    <mergeCell ref="B11:D11"/>
    <mergeCell ref="B12:D12"/>
    <mergeCell ref="B13:D13"/>
    <mergeCell ref="B14:D14"/>
    <mergeCell ref="B15:D15"/>
    <mergeCell ref="B43:D43"/>
    <mergeCell ref="E51:E52"/>
    <mergeCell ref="A50:D50"/>
    <mergeCell ref="A61:D61"/>
    <mergeCell ref="A51:B52"/>
    <mergeCell ref="C51:C52"/>
    <mergeCell ref="D51:D52"/>
    <mergeCell ref="B60:D60"/>
    <mergeCell ref="A54:D54"/>
    <mergeCell ref="A55:A60"/>
    <mergeCell ref="A53:D53"/>
    <mergeCell ref="B56:D56"/>
    <mergeCell ref="B57:D57"/>
    <mergeCell ref="B58:D58"/>
    <mergeCell ref="B59:D59"/>
    <mergeCell ref="A14:A43"/>
  </mergeCells>
  <phoneticPr fontId="7"/>
  <pageMargins left="0.39374999999999999" right="0.39374999999999999" top="0.78749999999999998" bottom="0.78749999999999998" header="0.51180555555555551" footer="0.51180555555555551"/>
  <pageSetup paperSize="9" firstPageNumber="0" fitToHeight="0" orientation="portrait" horizontalDpi="300" verticalDpi="300" r:id="rId1"/>
  <headerFooter alignWithMargins="0"/>
  <rowBreaks count="1" manualBreakCount="1">
    <brk id="48" max="10"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W61"/>
  <sheetViews>
    <sheetView zoomScale="86" zoomScaleNormal="86" workbookViewId="0">
      <selection activeCell="D2" sqref="D2:D3"/>
    </sheetView>
  </sheetViews>
  <sheetFormatPr defaultColWidth="8.875" defaultRowHeight="16.149999999999999" customHeight="1" x14ac:dyDescent="0.15"/>
  <cols>
    <col min="1" max="1" width="3.125" style="9" customWidth="1"/>
    <col min="2" max="2" width="2.625" style="9" customWidth="1"/>
    <col min="3" max="3" width="2.5" style="9" customWidth="1"/>
    <col min="4" max="4" width="19.125" style="9" customWidth="1"/>
    <col min="5" max="5" width="3.5" style="9" customWidth="1"/>
    <col min="6" max="11" width="10.25" style="10" customWidth="1"/>
    <col min="12" max="12" width="8.875" style="9" customWidth="1"/>
    <col min="13" max="13" width="11" style="9" customWidth="1"/>
    <col min="14" max="14" width="9" style="9" hidden="1" customWidth="1"/>
    <col min="15" max="16" width="8.875" style="9" customWidth="1"/>
    <col min="17" max="23" width="7.625" style="9" customWidth="1"/>
    <col min="24" max="16384" width="8.875" style="9"/>
  </cols>
  <sheetData>
    <row r="1" spans="1:23" ht="16.149999999999999" customHeight="1" x14ac:dyDescent="0.15">
      <c r="A1" s="545" t="s">
        <v>21</v>
      </c>
      <c r="B1" s="545"/>
      <c r="C1" s="545"/>
      <c r="D1" s="546"/>
      <c r="K1" s="11" t="s">
        <v>22</v>
      </c>
    </row>
    <row r="2" spans="1:23" ht="16.149999999999999" customHeight="1" x14ac:dyDescent="0.15">
      <c r="A2" s="549" t="s">
        <v>69</v>
      </c>
      <c r="B2" s="550"/>
      <c r="C2" s="553" t="s">
        <v>284</v>
      </c>
      <c r="D2" s="555"/>
      <c r="E2" s="543" t="s">
        <v>285</v>
      </c>
      <c r="F2" s="585" t="s">
        <v>23</v>
      </c>
      <c r="G2" s="13" t="s">
        <v>24</v>
      </c>
      <c r="H2" s="13" t="s">
        <v>25</v>
      </c>
      <c r="I2" s="13" t="s">
        <v>26</v>
      </c>
      <c r="J2" s="13" t="s">
        <v>27</v>
      </c>
      <c r="K2" s="14" t="s">
        <v>28</v>
      </c>
      <c r="M2" s="336" t="s">
        <v>306</v>
      </c>
      <c r="N2" s="336" t="s">
        <v>283</v>
      </c>
    </row>
    <row r="3" spans="1:23" ht="16.149999999999999" customHeight="1" x14ac:dyDescent="0.15">
      <c r="A3" s="606"/>
      <c r="B3" s="607"/>
      <c r="C3" s="612"/>
      <c r="D3" s="607"/>
      <c r="E3" s="605"/>
      <c r="F3" s="586"/>
      <c r="G3" s="440">
        <v>4</v>
      </c>
      <c r="H3" s="441">
        <f>G3+1</f>
        <v>5</v>
      </c>
      <c r="I3" s="441">
        <f t="shared" ref="I3:K3" si="0">H3+1</f>
        <v>6</v>
      </c>
      <c r="J3" s="441">
        <f t="shared" si="0"/>
        <v>7</v>
      </c>
      <c r="K3" s="441">
        <f t="shared" si="0"/>
        <v>8</v>
      </c>
      <c r="M3" s="275">
        <f>K3+1</f>
        <v>9</v>
      </c>
      <c r="N3" s="275">
        <f>K3+2</f>
        <v>10</v>
      </c>
    </row>
    <row r="4" spans="1:23" ht="16.149999999999999" customHeight="1" x14ac:dyDescent="0.15">
      <c r="A4" s="339"/>
      <c r="B4" s="46"/>
      <c r="C4" s="47"/>
      <c r="D4" s="48"/>
      <c r="E4" s="340"/>
      <c r="F4" s="37" t="s">
        <v>78</v>
      </c>
      <c r="G4" s="37"/>
      <c r="H4" s="37"/>
      <c r="I4" s="37"/>
      <c r="J4" s="37"/>
      <c r="K4" s="37"/>
      <c r="M4" s="37"/>
      <c r="N4" s="37">
        <v>150</v>
      </c>
    </row>
    <row r="5" spans="1:23" ht="16.149999999999999" customHeight="1" x14ac:dyDescent="0.15">
      <c r="A5" s="620" t="s">
        <v>29</v>
      </c>
      <c r="B5" s="564" t="s">
        <v>30</v>
      </c>
      <c r="C5" s="565"/>
      <c r="D5" s="566"/>
      <c r="E5" s="15">
        <v>1</v>
      </c>
      <c r="F5" s="16"/>
      <c r="G5" s="16"/>
      <c r="H5" s="16"/>
      <c r="I5" s="16"/>
      <c r="J5" s="16"/>
      <c r="K5" s="16"/>
      <c r="M5" s="16"/>
      <c r="N5" s="16">
        <f t="shared" ref="N5" si="1">N6*N7*N4/10</f>
        <v>198000</v>
      </c>
    </row>
    <row r="6" spans="1:23" ht="16.149999999999999" customHeight="1" x14ac:dyDescent="0.15">
      <c r="A6" s="620"/>
      <c r="B6" s="29"/>
      <c r="C6" s="564" t="s">
        <v>314</v>
      </c>
      <c r="D6" s="609"/>
      <c r="E6" s="31"/>
      <c r="F6" s="32"/>
      <c r="G6" s="32"/>
      <c r="H6" s="32"/>
      <c r="I6" s="32"/>
      <c r="J6" s="32"/>
      <c r="K6" s="32"/>
      <c r="M6" s="32"/>
      <c r="N6" s="32">
        <v>20</v>
      </c>
      <c r="P6" s="84"/>
    </row>
    <row r="7" spans="1:23" ht="16.149999999999999" customHeight="1" x14ac:dyDescent="0.15">
      <c r="A7" s="620"/>
      <c r="B7" s="341"/>
      <c r="C7" s="610" t="s">
        <v>68</v>
      </c>
      <c r="D7" s="611"/>
      <c r="E7" s="341"/>
      <c r="F7" s="342"/>
      <c r="G7" s="342"/>
      <c r="H7" s="342"/>
      <c r="I7" s="342"/>
      <c r="J7" s="342"/>
      <c r="K7" s="342"/>
      <c r="M7" s="342"/>
      <c r="N7" s="342">
        <v>660</v>
      </c>
      <c r="P7" s="84"/>
    </row>
    <row r="8" spans="1:23" ht="16.149999999999999" customHeight="1" x14ac:dyDescent="0.15">
      <c r="A8" s="620"/>
      <c r="B8" s="567" t="s">
        <v>31</v>
      </c>
      <c r="C8" s="568"/>
      <c r="D8" s="569"/>
      <c r="E8" s="15">
        <v>2</v>
      </c>
      <c r="F8" s="16"/>
      <c r="G8" s="16"/>
      <c r="H8" s="16"/>
      <c r="I8" s="16"/>
      <c r="J8" s="16"/>
      <c r="K8" s="16"/>
      <c r="M8" s="16"/>
      <c r="N8" s="16"/>
      <c r="P8" s="84"/>
    </row>
    <row r="9" spans="1:23" ht="16.149999999999999" customHeight="1" x14ac:dyDescent="0.15">
      <c r="A9" s="620"/>
      <c r="B9" s="567" t="s">
        <v>32</v>
      </c>
      <c r="C9" s="568"/>
      <c r="D9" s="569"/>
      <c r="E9" s="15">
        <v>3</v>
      </c>
      <c r="F9" s="16"/>
      <c r="G9" s="16"/>
      <c r="H9" s="16"/>
      <c r="I9" s="16"/>
      <c r="J9" s="16"/>
      <c r="K9" s="16"/>
      <c r="M9" s="16"/>
      <c r="N9" s="16">
        <f>N4*$F$9/10</f>
        <v>0</v>
      </c>
      <c r="P9" s="84"/>
    </row>
    <row r="10" spans="1:23" ht="16.149999999999999" customHeight="1" x14ac:dyDescent="0.15">
      <c r="A10" s="620"/>
      <c r="B10" s="570" t="s">
        <v>33</v>
      </c>
      <c r="C10" s="571"/>
      <c r="D10" s="572"/>
      <c r="E10" s="17">
        <v>4</v>
      </c>
      <c r="F10" s="18"/>
      <c r="G10" s="18"/>
      <c r="H10" s="18"/>
      <c r="I10" s="18"/>
      <c r="J10" s="18"/>
      <c r="K10" s="18"/>
      <c r="M10" s="18"/>
      <c r="N10" s="18">
        <f t="shared" ref="N10" si="2">N5+N9</f>
        <v>198000</v>
      </c>
    </row>
    <row r="11" spans="1:23" ht="16.149999999999999" customHeight="1" x14ac:dyDescent="0.15">
      <c r="A11" s="620"/>
      <c r="B11" s="576" t="s">
        <v>34</v>
      </c>
      <c r="C11" s="577"/>
      <c r="D11" s="578"/>
      <c r="E11" s="19">
        <v>5</v>
      </c>
      <c r="F11" s="20"/>
      <c r="G11" s="20"/>
      <c r="H11" s="20"/>
      <c r="I11" s="20"/>
      <c r="J11" s="20"/>
      <c r="K11" s="20"/>
      <c r="M11" s="20"/>
      <c r="N11" s="20"/>
    </row>
    <row r="12" spans="1:23" ht="16.149999999999999" customHeight="1" x14ac:dyDescent="0.15">
      <c r="A12" s="620"/>
      <c r="B12" s="576" t="s">
        <v>35</v>
      </c>
      <c r="C12" s="577"/>
      <c r="D12" s="578"/>
      <c r="E12" s="19">
        <v>6</v>
      </c>
      <c r="F12" s="20"/>
      <c r="G12" s="20"/>
      <c r="H12" s="20"/>
      <c r="I12" s="20"/>
      <c r="J12" s="20"/>
      <c r="K12" s="20"/>
      <c r="M12" s="20"/>
      <c r="N12" s="20"/>
    </row>
    <row r="13" spans="1:23" ht="16.149999999999999" customHeight="1" x14ac:dyDescent="0.15">
      <c r="A13" s="620"/>
      <c r="B13" s="579" t="s">
        <v>36</v>
      </c>
      <c r="C13" s="580"/>
      <c r="D13" s="581"/>
      <c r="E13" s="22" t="s">
        <v>37</v>
      </c>
      <c r="F13" s="23"/>
      <c r="G13" s="23"/>
      <c r="H13" s="23"/>
      <c r="I13" s="23"/>
      <c r="J13" s="23"/>
      <c r="K13" s="23"/>
      <c r="M13" s="23"/>
      <c r="N13" s="378">
        <f t="shared" ref="N13" si="3">+N10-N11+N12</f>
        <v>198000</v>
      </c>
      <c r="Q13" s="344"/>
      <c r="R13" s="344"/>
      <c r="S13" s="344"/>
      <c r="T13" s="344"/>
      <c r="U13" s="344"/>
      <c r="V13" s="344"/>
      <c r="W13" s="344"/>
    </row>
    <row r="14" spans="1:23" ht="16.149999999999999" customHeight="1" x14ac:dyDescent="0.15">
      <c r="A14" s="563"/>
      <c r="B14" s="582" t="s">
        <v>38</v>
      </c>
      <c r="C14" s="583"/>
      <c r="D14" s="584"/>
      <c r="E14" s="24"/>
      <c r="F14" s="25"/>
      <c r="G14" s="32"/>
      <c r="H14" s="32"/>
      <c r="I14" s="32"/>
      <c r="J14" s="32"/>
      <c r="K14" s="32"/>
      <c r="M14" s="32"/>
      <c r="N14" s="32">
        <f>F14*$K$4/10</f>
        <v>0</v>
      </c>
    </row>
    <row r="15" spans="1:23" ht="16.149999999999999" customHeight="1" x14ac:dyDescent="0.15">
      <c r="A15" s="563"/>
      <c r="B15" s="573" t="s">
        <v>39</v>
      </c>
      <c r="C15" s="574"/>
      <c r="D15" s="575"/>
      <c r="E15" s="26"/>
      <c r="F15" s="27"/>
      <c r="G15" s="27"/>
      <c r="H15" s="27"/>
      <c r="I15" s="27"/>
      <c r="J15" s="27"/>
      <c r="K15" s="27"/>
      <c r="M15" s="27"/>
      <c r="N15" s="27">
        <f>F15*$K$4/10</f>
        <v>0</v>
      </c>
    </row>
    <row r="16" spans="1:23" ht="16.149999999999999" customHeight="1" x14ac:dyDescent="0.15">
      <c r="A16" s="563"/>
      <c r="B16" s="573" t="s">
        <v>40</v>
      </c>
      <c r="C16" s="574"/>
      <c r="D16" s="575"/>
      <c r="E16" s="26"/>
      <c r="F16" s="27"/>
      <c r="G16" s="27"/>
      <c r="H16" s="27"/>
      <c r="I16" s="27"/>
      <c r="J16" s="27"/>
      <c r="K16" s="27"/>
      <c r="M16" s="27"/>
      <c r="N16" s="27">
        <f>$F$16*$G$4/10</f>
        <v>0</v>
      </c>
    </row>
    <row r="17" spans="1:23" ht="16.149999999999999" customHeight="1" x14ac:dyDescent="0.15">
      <c r="A17" s="563"/>
      <c r="B17" s="573" t="s">
        <v>41</v>
      </c>
      <c r="C17" s="574"/>
      <c r="D17" s="575"/>
      <c r="E17" s="26"/>
      <c r="F17" s="27"/>
      <c r="G17" s="27"/>
      <c r="H17" s="27"/>
      <c r="I17" s="27"/>
      <c r="J17" s="27"/>
      <c r="K17" s="27"/>
      <c r="M17" s="27"/>
      <c r="N17" s="27">
        <f t="shared" ref="N17" si="4">I17*$K$4/10</f>
        <v>0</v>
      </c>
      <c r="Q17" s="345"/>
      <c r="R17" s="345"/>
      <c r="S17" s="345"/>
      <c r="T17" s="345"/>
      <c r="U17" s="345"/>
      <c r="V17" s="345"/>
      <c r="W17" s="345"/>
    </row>
    <row r="18" spans="1:23" ht="16.149999999999999" customHeight="1" x14ac:dyDescent="0.15">
      <c r="A18" s="563"/>
      <c r="B18" s="573" t="s">
        <v>42</v>
      </c>
      <c r="C18" s="574"/>
      <c r="D18" s="575"/>
      <c r="E18" s="26"/>
      <c r="F18" s="27"/>
      <c r="G18" s="27"/>
      <c r="H18" s="27"/>
      <c r="I18" s="27"/>
      <c r="J18" s="27"/>
      <c r="K18" s="27"/>
      <c r="M18" s="27"/>
      <c r="N18" s="27">
        <f>$F$18*$G$4/10</f>
        <v>0</v>
      </c>
    </row>
    <row r="19" spans="1:23" ht="16.149999999999999" customHeight="1" x14ac:dyDescent="0.15">
      <c r="A19" s="563"/>
      <c r="B19" s="573" t="s">
        <v>43</v>
      </c>
      <c r="C19" s="574"/>
      <c r="D19" s="575"/>
      <c r="E19" s="26"/>
      <c r="F19" s="27"/>
      <c r="G19" s="27"/>
      <c r="H19" s="27"/>
      <c r="I19" s="27"/>
      <c r="J19" s="27"/>
      <c r="K19" s="27"/>
      <c r="M19" s="27"/>
      <c r="N19" s="27">
        <f>$F$19*$G$4/10</f>
        <v>0</v>
      </c>
    </row>
    <row r="20" spans="1:23" ht="16.149999999999999" customHeight="1" x14ac:dyDescent="0.15">
      <c r="A20" s="563"/>
      <c r="B20" s="573" t="s">
        <v>44</v>
      </c>
      <c r="C20" s="574"/>
      <c r="D20" s="575"/>
      <c r="E20" s="26"/>
      <c r="F20" s="27"/>
      <c r="G20" s="27"/>
      <c r="H20" s="27"/>
      <c r="I20" s="27"/>
      <c r="J20" s="27"/>
      <c r="K20" s="27"/>
      <c r="M20" s="27"/>
      <c r="N20" s="27">
        <f>$F$20*$G$4/10</f>
        <v>0</v>
      </c>
    </row>
    <row r="21" spans="1:23" ht="16.149999999999999" customHeight="1" x14ac:dyDescent="0.15">
      <c r="A21" s="563"/>
      <c r="B21" s="573" t="s">
        <v>45</v>
      </c>
      <c r="C21" s="574"/>
      <c r="D21" s="575"/>
      <c r="E21" s="26"/>
      <c r="F21" s="27"/>
      <c r="G21" s="27"/>
      <c r="H21" s="27"/>
      <c r="I21" s="27"/>
      <c r="J21" s="27"/>
      <c r="K21" s="27"/>
      <c r="M21" s="27"/>
      <c r="N21" s="27">
        <f>$F$21*$G$4/10</f>
        <v>0</v>
      </c>
    </row>
    <row r="22" spans="1:23" ht="16.149999999999999" customHeight="1" x14ac:dyDescent="0.15">
      <c r="A22" s="563"/>
      <c r="B22" s="590" t="s">
        <v>46</v>
      </c>
      <c r="C22" s="591"/>
      <c r="D22" s="592"/>
      <c r="E22" s="341"/>
      <c r="F22" s="342"/>
      <c r="G22" s="49"/>
      <c r="H22" s="49"/>
      <c r="I22" s="82"/>
      <c r="J22" s="82"/>
      <c r="K22" s="82"/>
      <c r="M22" s="82"/>
      <c r="N22" s="49">
        <f>$F$22*N$4/10</f>
        <v>0</v>
      </c>
    </row>
    <row r="23" spans="1:23" ht="16.149999999999999" customHeight="1" x14ac:dyDescent="0.15">
      <c r="A23" s="563"/>
      <c r="B23" s="587" t="s">
        <v>47</v>
      </c>
      <c r="C23" s="588"/>
      <c r="D23" s="589"/>
      <c r="E23" s="29">
        <v>7</v>
      </c>
      <c r="F23" s="30"/>
      <c r="G23" s="50"/>
      <c r="H23" s="50"/>
      <c r="I23" s="50"/>
      <c r="J23" s="50"/>
      <c r="K23" s="50"/>
      <c r="M23" s="50"/>
      <c r="N23" s="50">
        <f t="shared" ref="N23" si="5">SUM(N14:N22)</f>
        <v>0</v>
      </c>
    </row>
    <row r="24" spans="1:23" ht="16.149999999999999" customHeight="1" x14ac:dyDescent="0.15">
      <c r="A24" s="563"/>
      <c r="B24" s="582" t="s">
        <v>48</v>
      </c>
      <c r="C24" s="583"/>
      <c r="D24" s="584"/>
      <c r="E24" s="31"/>
      <c r="F24" s="32"/>
      <c r="G24" s="25"/>
      <c r="H24" s="25"/>
      <c r="I24" s="25"/>
      <c r="J24" s="25"/>
      <c r="K24" s="25"/>
      <c r="M24" s="32"/>
      <c r="N24" s="32">
        <f>F24*$K$4/10</f>
        <v>0</v>
      </c>
    </row>
    <row r="25" spans="1:23" ht="16.149999999999999" customHeight="1" x14ac:dyDescent="0.15">
      <c r="A25" s="563"/>
      <c r="B25" s="590" t="s">
        <v>49</v>
      </c>
      <c r="C25" s="591"/>
      <c r="D25" s="592"/>
      <c r="E25" s="341" t="s">
        <v>50</v>
      </c>
      <c r="F25" s="342"/>
      <c r="G25" s="82"/>
      <c r="H25" s="82"/>
      <c r="I25" s="82"/>
      <c r="J25" s="82"/>
      <c r="K25" s="82"/>
      <c r="M25" s="82"/>
      <c r="N25" s="49">
        <f>I25*$K$4/10/2</f>
        <v>0</v>
      </c>
    </row>
    <row r="26" spans="1:23" ht="16.149999999999999" customHeight="1" x14ac:dyDescent="0.15">
      <c r="A26" s="563"/>
      <c r="B26" s="587" t="s">
        <v>51</v>
      </c>
      <c r="C26" s="588"/>
      <c r="D26" s="589"/>
      <c r="E26" s="341">
        <v>8</v>
      </c>
      <c r="F26" s="343"/>
      <c r="G26" s="50"/>
      <c r="H26" s="50"/>
      <c r="I26" s="50"/>
      <c r="J26" s="50"/>
      <c r="K26" s="50"/>
      <c r="M26" s="50"/>
      <c r="N26" s="50">
        <f t="shared" ref="N26" si="6">+N24+N25</f>
        <v>0</v>
      </c>
    </row>
    <row r="27" spans="1:23" ht="27" customHeight="1" x14ac:dyDescent="0.15">
      <c r="A27" s="563"/>
      <c r="B27" s="587" t="s">
        <v>52</v>
      </c>
      <c r="C27" s="588"/>
      <c r="D27" s="589"/>
      <c r="E27" s="15">
        <v>9</v>
      </c>
      <c r="F27" s="16"/>
      <c r="G27" s="16"/>
      <c r="H27" s="16"/>
      <c r="I27" s="16"/>
      <c r="J27" s="16"/>
      <c r="K27" s="16"/>
      <c r="M27" s="16"/>
      <c r="N27" s="16">
        <f>$F27*N4/10</f>
        <v>0</v>
      </c>
    </row>
    <row r="28" spans="1:23" ht="16.149999999999999" customHeight="1" x14ac:dyDescent="0.15">
      <c r="A28" s="563"/>
      <c r="B28" s="593" t="s">
        <v>53</v>
      </c>
      <c r="C28" s="594"/>
      <c r="D28" s="595"/>
      <c r="E28" s="248">
        <v>10</v>
      </c>
      <c r="F28" s="249"/>
      <c r="G28" s="250"/>
      <c r="H28" s="250"/>
      <c r="I28" s="250"/>
      <c r="J28" s="250"/>
      <c r="K28" s="250"/>
      <c r="M28" s="32"/>
      <c r="N28" s="250">
        <f t="shared" ref="N28" si="7">M28*$G$4/10*N6/600</f>
        <v>0</v>
      </c>
    </row>
    <row r="29" spans="1:23" ht="16.149999999999999" customHeight="1" x14ac:dyDescent="0.15">
      <c r="A29" s="563"/>
      <c r="B29" s="593" t="s">
        <v>54</v>
      </c>
      <c r="C29" s="594"/>
      <c r="D29" s="595"/>
      <c r="E29" s="248">
        <v>11</v>
      </c>
      <c r="F29" s="249"/>
      <c r="G29" s="250"/>
      <c r="H29" s="250"/>
      <c r="I29" s="250"/>
      <c r="J29" s="250"/>
      <c r="K29" s="250"/>
      <c r="M29" s="32"/>
      <c r="N29" s="249">
        <f t="shared" ref="N29" si="8">N25*10*0.5*0.019</f>
        <v>0</v>
      </c>
    </row>
    <row r="30" spans="1:23" ht="16.149999999999999" customHeight="1" x14ac:dyDescent="0.15">
      <c r="A30" s="563"/>
      <c r="B30" s="593" t="s">
        <v>55</v>
      </c>
      <c r="C30" s="594"/>
      <c r="D30" s="595"/>
      <c r="E30" s="248">
        <v>12</v>
      </c>
      <c r="F30" s="249"/>
      <c r="G30" s="250"/>
      <c r="H30" s="250"/>
      <c r="I30" s="250"/>
      <c r="J30" s="250"/>
      <c r="K30" s="250"/>
      <c r="M30" s="32"/>
      <c r="N30" s="250">
        <f>$F30*$H$4/10</f>
        <v>0</v>
      </c>
    </row>
    <row r="31" spans="1:23" ht="16.149999999999999" customHeight="1" x14ac:dyDescent="0.15">
      <c r="A31" s="563"/>
      <c r="B31" s="599" t="s">
        <v>56</v>
      </c>
      <c r="C31" s="600"/>
      <c r="D31" s="601"/>
      <c r="E31" s="24"/>
      <c r="F31" s="25"/>
      <c r="G31" s="32"/>
      <c r="H31" s="32"/>
      <c r="I31" s="32"/>
      <c r="J31" s="32"/>
      <c r="K31" s="32"/>
      <c r="M31" s="32"/>
      <c r="N31" s="32">
        <f t="shared" ref="N31:N35" si="9">I31*$K$4/10</f>
        <v>0</v>
      </c>
    </row>
    <row r="32" spans="1:23" ht="16.149999999999999" customHeight="1" x14ac:dyDescent="0.15">
      <c r="A32" s="563"/>
      <c r="B32" s="602" t="s">
        <v>57</v>
      </c>
      <c r="C32" s="603"/>
      <c r="D32" s="604"/>
      <c r="E32" s="26"/>
      <c r="F32" s="27"/>
      <c r="G32" s="27"/>
      <c r="H32" s="27"/>
      <c r="I32" s="27"/>
      <c r="J32" s="27"/>
      <c r="K32" s="27"/>
      <c r="M32" s="27"/>
      <c r="N32" s="27">
        <f>F32*$K$4/10</f>
        <v>0</v>
      </c>
    </row>
    <row r="33" spans="1:14" ht="16.149999999999999" customHeight="1" x14ac:dyDescent="0.15">
      <c r="A33" s="563"/>
      <c r="B33" s="602" t="s">
        <v>58</v>
      </c>
      <c r="C33" s="603"/>
      <c r="D33" s="604"/>
      <c r="E33" s="26"/>
      <c r="F33" s="27"/>
      <c r="G33" s="27"/>
      <c r="H33" s="27"/>
      <c r="I33" s="27"/>
      <c r="J33" s="27"/>
      <c r="K33" s="27"/>
      <c r="M33" s="27"/>
      <c r="N33" s="27">
        <f t="shared" si="9"/>
        <v>0</v>
      </c>
    </row>
    <row r="34" spans="1:14" ht="16.149999999999999" customHeight="1" x14ac:dyDescent="0.15">
      <c r="A34" s="563"/>
      <c r="B34" s="596"/>
      <c r="C34" s="597"/>
      <c r="D34" s="598"/>
      <c r="E34" s="26"/>
      <c r="F34" s="27"/>
      <c r="G34" s="27"/>
      <c r="H34" s="27"/>
      <c r="I34" s="27"/>
      <c r="J34" s="27"/>
      <c r="K34" s="27"/>
      <c r="M34" s="27"/>
      <c r="N34" s="27">
        <f t="shared" si="9"/>
        <v>0</v>
      </c>
    </row>
    <row r="35" spans="1:14" ht="16.149999999999999" customHeight="1" x14ac:dyDescent="0.15">
      <c r="A35" s="563"/>
      <c r="B35" s="596"/>
      <c r="C35" s="597"/>
      <c r="D35" s="598"/>
      <c r="E35" s="26"/>
      <c r="F35" s="27"/>
      <c r="G35" s="27"/>
      <c r="H35" s="27"/>
      <c r="I35" s="27"/>
      <c r="J35" s="27"/>
      <c r="K35" s="27"/>
      <c r="M35" s="27"/>
      <c r="N35" s="27">
        <f t="shared" si="9"/>
        <v>0</v>
      </c>
    </row>
    <row r="36" spans="1:14" ht="16.149999999999999" customHeight="1" x14ac:dyDescent="0.15">
      <c r="A36" s="563"/>
      <c r="B36" s="596"/>
      <c r="C36" s="597"/>
      <c r="D36" s="598"/>
      <c r="E36" s="26"/>
      <c r="F36" s="27"/>
      <c r="G36" s="27"/>
      <c r="H36" s="27"/>
      <c r="I36" s="27"/>
      <c r="J36" s="27"/>
      <c r="K36" s="27"/>
      <c r="M36" s="27"/>
      <c r="N36" s="27">
        <f>$F$36*$K$4/10</f>
        <v>0</v>
      </c>
    </row>
    <row r="37" spans="1:14" ht="16.149999999999999" customHeight="1" x14ac:dyDescent="0.15">
      <c r="A37" s="563"/>
      <c r="B37" s="614" t="s">
        <v>59</v>
      </c>
      <c r="C37" s="615"/>
      <c r="D37" s="616"/>
      <c r="E37" s="341"/>
      <c r="F37" s="342"/>
      <c r="G37" s="82"/>
      <c r="H37" s="82"/>
      <c r="I37" s="82"/>
      <c r="J37" s="82"/>
      <c r="K37" s="82"/>
      <c r="M37" s="49"/>
      <c r="N37" s="49">
        <f>$F$37*$K$4/10</f>
        <v>0</v>
      </c>
    </row>
    <row r="38" spans="1:14" ht="16.149999999999999" customHeight="1" x14ac:dyDescent="0.15">
      <c r="A38" s="563"/>
      <c r="B38" s="617" t="s">
        <v>60</v>
      </c>
      <c r="C38" s="618"/>
      <c r="D38" s="619"/>
      <c r="E38" s="341">
        <v>13</v>
      </c>
      <c r="F38" s="343"/>
      <c r="G38" s="50"/>
      <c r="H38" s="50"/>
      <c r="I38" s="50"/>
      <c r="J38" s="50"/>
      <c r="K38" s="50"/>
      <c r="M38" s="50"/>
      <c r="N38" s="50">
        <f t="shared" ref="N38" si="10">SUM(N31:N37)</f>
        <v>0</v>
      </c>
    </row>
    <row r="39" spans="1:14" ht="16.149999999999999" customHeight="1" x14ac:dyDescent="0.15">
      <c r="A39" s="563"/>
      <c r="B39" s="570" t="s">
        <v>61</v>
      </c>
      <c r="C39" s="571"/>
      <c r="D39" s="572"/>
      <c r="E39" s="33" t="s">
        <v>62</v>
      </c>
      <c r="F39" s="18"/>
      <c r="G39" s="18"/>
      <c r="H39" s="18"/>
      <c r="I39" s="18"/>
      <c r="J39" s="18"/>
      <c r="K39" s="18"/>
      <c r="M39" s="18"/>
      <c r="N39" s="18">
        <f t="shared" ref="N39" si="11">+N23+N26+N27+N28+N29+N30+N38</f>
        <v>0</v>
      </c>
    </row>
    <row r="40" spans="1:14" ht="16.149999999999999" customHeight="1" x14ac:dyDescent="0.15">
      <c r="A40" s="563"/>
      <c r="B40" s="576" t="s">
        <v>63</v>
      </c>
      <c r="C40" s="577"/>
      <c r="D40" s="578"/>
      <c r="E40" s="19">
        <v>14</v>
      </c>
      <c r="F40" s="20"/>
      <c r="G40" s="20"/>
      <c r="H40" s="20"/>
      <c r="I40" s="20"/>
      <c r="J40" s="20"/>
      <c r="K40" s="20"/>
      <c r="M40" s="20"/>
      <c r="N40" s="20"/>
    </row>
    <row r="41" spans="1:14" ht="16.149999999999999" customHeight="1" x14ac:dyDescent="0.15">
      <c r="A41" s="563"/>
      <c r="B41" s="576" t="s">
        <v>64</v>
      </c>
      <c r="C41" s="577"/>
      <c r="D41" s="578"/>
      <c r="E41" s="19">
        <v>15</v>
      </c>
      <c r="F41" s="20"/>
      <c r="G41" s="20"/>
      <c r="H41" s="20"/>
      <c r="I41" s="20"/>
      <c r="J41" s="20"/>
      <c r="K41" s="20"/>
      <c r="M41" s="20"/>
      <c r="N41" s="20"/>
    </row>
    <row r="42" spans="1:14" ht="16.149999999999999" customHeight="1" x14ac:dyDescent="0.15">
      <c r="A42" s="563"/>
      <c r="B42" s="576" t="s">
        <v>65</v>
      </c>
      <c r="C42" s="577"/>
      <c r="D42" s="578"/>
      <c r="E42" s="19">
        <v>16</v>
      </c>
      <c r="F42" s="20"/>
      <c r="G42" s="20"/>
      <c r="H42" s="20"/>
      <c r="I42" s="20"/>
      <c r="J42" s="20"/>
      <c r="K42" s="20"/>
      <c r="M42" s="20"/>
      <c r="N42" s="20"/>
    </row>
    <row r="43" spans="1:14" ht="16.149999999999999" customHeight="1" x14ac:dyDescent="0.15">
      <c r="A43" s="563"/>
      <c r="B43" s="540" t="s">
        <v>66</v>
      </c>
      <c r="C43" s="541"/>
      <c r="D43" s="542"/>
      <c r="E43" s="34">
        <v>17</v>
      </c>
      <c r="F43" s="35"/>
      <c r="G43" s="35"/>
      <c r="H43" s="35"/>
      <c r="I43" s="35"/>
      <c r="J43" s="35"/>
      <c r="K43" s="35"/>
      <c r="M43" s="35"/>
      <c r="N43" s="35">
        <f t="shared" ref="N43" si="12">+N39+N40-N41-N42</f>
        <v>0</v>
      </c>
    </row>
    <row r="44" spans="1:14" ht="16.149999999999999" customHeight="1" x14ac:dyDescent="0.15">
      <c r="A44" s="579" t="s">
        <v>67</v>
      </c>
      <c r="B44" s="580"/>
      <c r="C44" s="580"/>
      <c r="D44" s="613"/>
      <c r="E44" s="21"/>
      <c r="F44" s="23"/>
      <c r="G44" s="23"/>
      <c r="H44" s="23"/>
      <c r="I44" s="23"/>
      <c r="J44" s="23"/>
      <c r="K44" s="23"/>
      <c r="M44" s="23"/>
      <c r="N44" s="23">
        <f t="shared" ref="N44" si="13">+N13-N43</f>
        <v>198000</v>
      </c>
    </row>
    <row r="45" spans="1:14" ht="16.149999999999999" customHeight="1" x14ac:dyDescent="0.15">
      <c r="A45" s="36"/>
      <c r="M45" s="10"/>
    </row>
    <row r="46" spans="1:14" ht="16.149999999999999" customHeight="1" x14ac:dyDescent="0.15">
      <c r="A46" s="36"/>
      <c r="M46" s="10"/>
    </row>
    <row r="47" spans="1:14" ht="16.149999999999999" customHeight="1" x14ac:dyDescent="0.15">
      <c r="A47" s="36"/>
      <c r="M47" s="10"/>
    </row>
    <row r="48" spans="1:14" ht="16.149999999999999" customHeight="1" x14ac:dyDescent="0.15">
      <c r="A48" s="36"/>
      <c r="M48" s="10"/>
    </row>
    <row r="49" spans="1:14" ht="16.149999999999999" customHeight="1" x14ac:dyDescent="0.15">
      <c r="A49" s="36"/>
      <c r="M49" s="10"/>
    </row>
    <row r="50" spans="1:14" ht="16.149999999999999" customHeight="1" x14ac:dyDescent="0.15">
      <c r="A50" s="621" t="s">
        <v>76</v>
      </c>
      <c r="B50" s="621"/>
      <c r="C50" s="621"/>
      <c r="D50" s="622"/>
      <c r="M50" s="10"/>
    </row>
    <row r="51" spans="1:14" ht="16.149999999999999" customHeight="1" x14ac:dyDescent="0.15">
      <c r="A51" s="549" t="s">
        <v>69</v>
      </c>
      <c r="B51" s="550"/>
      <c r="C51" s="553" t="s">
        <v>284</v>
      </c>
      <c r="D51" s="555">
        <f>D2</f>
        <v>0</v>
      </c>
      <c r="E51" s="543" t="s">
        <v>285</v>
      </c>
      <c r="F51" s="12" t="s">
        <v>23</v>
      </c>
      <c r="G51" s="13" t="s">
        <v>24</v>
      </c>
      <c r="H51" s="13" t="s">
        <v>25</v>
      </c>
      <c r="I51" s="13" t="s">
        <v>26</v>
      </c>
      <c r="J51" s="13" t="s">
        <v>27</v>
      </c>
      <c r="K51" s="14" t="s">
        <v>28</v>
      </c>
      <c r="M51" s="336" t="s">
        <v>286</v>
      </c>
      <c r="N51" s="336" t="s">
        <v>283</v>
      </c>
    </row>
    <row r="52" spans="1:14" ht="16.149999999999999" customHeight="1" x14ac:dyDescent="0.15">
      <c r="A52" s="606"/>
      <c r="B52" s="607"/>
      <c r="C52" s="612"/>
      <c r="D52" s="607"/>
      <c r="E52" s="605"/>
      <c r="F52" s="37" t="s">
        <v>78</v>
      </c>
      <c r="G52" s="275">
        <f>G3</f>
        <v>4</v>
      </c>
      <c r="H52" s="275">
        <f t="shared" ref="H52:K52" si="14">H3</f>
        <v>5</v>
      </c>
      <c r="I52" s="275">
        <f t="shared" si="14"/>
        <v>6</v>
      </c>
      <c r="J52" s="275">
        <f t="shared" si="14"/>
        <v>7</v>
      </c>
      <c r="K52" s="275">
        <f t="shared" si="14"/>
        <v>8</v>
      </c>
      <c r="M52" s="275">
        <f>M3</f>
        <v>9</v>
      </c>
      <c r="N52" s="275">
        <f>N3</f>
        <v>10</v>
      </c>
    </row>
    <row r="53" spans="1:14" ht="16.149999999999999" customHeight="1" x14ac:dyDescent="0.15">
      <c r="A53" s="547" t="s">
        <v>72</v>
      </c>
      <c r="B53" s="548"/>
      <c r="C53" s="548"/>
      <c r="D53" s="548"/>
      <c r="E53" s="38"/>
      <c r="F53" s="39">
        <f>F13</f>
        <v>0</v>
      </c>
      <c r="G53" s="39">
        <f t="shared" ref="G53:K53" si="15">G13</f>
        <v>0</v>
      </c>
      <c r="H53" s="39">
        <f t="shared" si="15"/>
        <v>0</v>
      </c>
      <c r="I53" s="39">
        <f t="shared" si="15"/>
        <v>0</v>
      </c>
      <c r="J53" s="39">
        <f t="shared" si="15"/>
        <v>0</v>
      </c>
      <c r="K53" s="39">
        <f t="shared" si="15"/>
        <v>0</v>
      </c>
      <c r="M53" s="39">
        <f t="shared" ref="M53" si="16">M13</f>
        <v>0</v>
      </c>
      <c r="N53" s="39">
        <f t="shared" ref="N53" si="17">N13</f>
        <v>198000</v>
      </c>
    </row>
    <row r="54" spans="1:14" ht="16.149999999999999" customHeight="1" x14ac:dyDescent="0.15">
      <c r="A54" s="557" t="s">
        <v>73</v>
      </c>
      <c r="B54" s="558"/>
      <c r="C54" s="558"/>
      <c r="D54" s="558"/>
      <c r="E54" s="38"/>
      <c r="F54" s="39">
        <f>F39</f>
        <v>0</v>
      </c>
      <c r="G54" s="39">
        <f t="shared" ref="G54:K54" si="18">G39</f>
        <v>0</v>
      </c>
      <c r="H54" s="39">
        <f t="shared" si="18"/>
        <v>0</v>
      </c>
      <c r="I54" s="39">
        <f t="shared" si="18"/>
        <v>0</v>
      </c>
      <c r="J54" s="39">
        <f t="shared" si="18"/>
        <v>0</v>
      </c>
      <c r="K54" s="39">
        <f t="shared" si="18"/>
        <v>0</v>
      </c>
      <c r="M54" s="39">
        <f t="shared" ref="M54" si="19">M39</f>
        <v>0</v>
      </c>
      <c r="N54" s="39">
        <f t="shared" ref="N54" si="20">N39</f>
        <v>0</v>
      </c>
    </row>
    <row r="55" spans="1:14" ht="16.149999999999999" customHeight="1" x14ac:dyDescent="0.15">
      <c r="A55" s="559" t="s">
        <v>75</v>
      </c>
      <c r="B55" s="608" t="s">
        <v>9</v>
      </c>
      <c r="C55" s="608"/>
      <c r="D55" s="608"/>
      <c r="E55" s="40"/>
      <c r="F55" s="41">
        <f>F23</f>
        <v>0</v>
      </c>
      <c r="G55" s="41">
        <f t="shared" ref="G55:K55" si="21">G23</f>
        <v>0</v>
      </c>
      <c r="H55" s="41">
        <f t="shared" si="21"/>
        <v>0</v>
      </c>
      <c r="I55" s="41">
        <f t="shared" si="21"/>
        <v>0</v>
      </c>
      <c r="J55" s="41">
        <f t="shared" si="21"/>
        <v>0</v>
      </c>
      <c r="K55" s="41">
        <f t="shared" si="21"/>
        <v>0</v>
      </c>
      <c r="M55" s="41">
        <f t="shared" ref="M55" si="22">M23</f>
        <v>0</v>
      </c>
      <c r="N55" s="41">
        <f t="shared" ref="N55" si="23">N23</f>
        <v>0</v>
      </c>
    </row>
    <row r="56" spans="1:14" ht="16.149999999999999" customHeight="1" x14ac:dyDescent="0.15">
      <c r="A56" s="560"/>
      <c r="B56" s="562" t="s">
        <v>10</v>
      </c>
      <c r="C56" s="562"/>
      <c r="D56" s="562"/>
      <c r="E56" s="42"/>
      <c r="F56" s="43">
        <f>F25</f>
        <v>0</v>
      </c>
      <c r="G56" s="43">
        <f t="shared" ref="G56:K56" si="24">G25</f>
        <v>0</v>
      </c>
      <c r="H56" s="43">
        <f t="shared" si="24"/>
        <v>0</v>
      </c>
      <c r="I56" s="43">
        <f t="shared" si="24"/>
        <v>0</v>
      </c>
      <c r="J56" s="43">
        <f t="shared" si="24"/>
        <v>0</v>
      </c>
      <c r="K56" s="43">
        <f t="shared" si="24"/>
        <v>0</v>
      </c>
      <c r="M56" s="43">
        <f t="shared" ref="M56" si="25">M25</f>
        <v>0</v>
      </c>
      <c r="N56" s="43">
        <f t="shared" ref="N56" si="26">N25</f>
        <v>0</v>
      </c>
    </row>
    <row r="57" spans="1:14" ht="16.149999999999999" customHeight="1" x14ac:dyDescent="0.15">
      <c r="A57" s="560"/>
      <c r="B57" s="562" t="s">
        <v>11</v>
      </c>
      <c r="C57" s="562"/>
      <c r="D57" s="562"/>
      <c r="E57" s="42"/>
      <c r="F57" s="43">
        <f>F27</f>
        <v>0</v>
      </c>
      <c r="G57" s="43">
        <f t="shared" ref="G57:K58" si="27">G27</f>
        <v>0</v>
      </c>
      <c r="H57" s="43">
        <f t="shared" si="27"/>
        <v>0</v>
      </c>
      <c r="I57" s="43">
        <f t="shared" si="27"/>
        <v>0</v>
      </c>
      <c r="J57" s="43">
        <f t="shared" si="27"/>
        <v>0</v>
      </c>
      <c r="K57" s="43">
        <f t="shared" si="27"/>
        <v>0</v>
      </c>
      <c r="M57" s="43">
        <f t="shared" ref="M57" si="28">M27</f>
        <v>0</v>
      </c>
      <c r="N57" s="43">
        <f t="shared" ref="N57" si="29">N27</f>
        <v>0</v>
      </c>
    </row>
    <row r="58" spans="1:14" ht="16.149999999999999" customHeight="1" x14ac:dyDescent="0.15">
      <c r="A58" s="560"/>
      <c r="B58" s="562" t="s">
        <v>12</v>
      </c>
      <c r="C58" s="562"/>
      <c r="D58" s="562"/>
      <c r="E58" s="42"/>
      <c r="F58" s="43">
        <f>F28</f>
        <v>0</v>
      </c>
      <c r="G58" s="43">
        <f t="shared" si="27"/>
        <v>0</v>
      </c>
      <c r="H58" s="43">
        <f t="shared" si="27"/>
        <v>0</v>
      </c>
      <c r="I58" s="43">
        <f t="shared" si="27"/>
        <v>0</v>
      </c>
      <c r="J58" s="43">
        <f t="shared" si="27"/>
        <v>0</v>
      </c>
      <c r="K58" s="43">
        <f t="shared" si="27"/>
        <v>0</v>
      </c>
      <c r="M58" s="43">
        <f t="shared" ref="M58" si="30">M28</f>
        <v>0</v>
      </c>
      <c r="N58" s="43">
        <f t="shared" ref="N58" si="31">N28</f>
        <v>0</v>
      </c>
    </row>
    <row r="59" spans="1:14" ht="16.149999999999999" customHeight="1" x14ac:dyDescent="0.15">
      <c r="A59" s="560"/>
      <c r="B59" s="562"/>
      <c r="C59" s="562"/>
      <c r="D59" s="562"/>
      <c r="E59" s="42"/>
      <c r="F59" s="43"/>
      <c r="G59" s="43"/>
      <c r="H59" s="43"/>
      <c r="I59" s="43"/>
      <c r="J59" s="43"/>
      <c r="K59" s="43"/>
      <c r="M59" s="43"/>
      <c r="N59" s="43"/>
    </row>
    <row r="60" spans="1:14" ht="16.149999999999999" customHeight="1" x14ac:dyDescent="0.15">
      <c r="A60" s="561"/>
      <c r="B60" s="556" t="s">
        <v>7</v>
      </c>
      <c r="C60" s="556"/>
      <c r="D60" s="556"/>
      <c r="E60" s="44"/>
      <c r="F60" s="45">
        <f t="shared" ref="F60:K60" si="32">F54-SUM(F55:F58)</f>
        <v>0</v>
      </c>
      <c r="G60" s="45">
        <f t="shared" si="32"/>
        <v>0</v>
      </c>
      <c r="H60" s="45">
        <f t="shared" si="32"/>
        <v>0</v>
      </c>
      <c r="I60" s="45">
        <f t="shared" si="32"/>
        <v>0</v>
      </c>
      <c r="J60" s="45">
        <f t="shared" si="32"/>
        <v>0</v>
      </c>
      <c r="K60" s="45">
        <f t="shared" si="32"/>
        <v>0</v>
      </c>
      <c r="M60" s="45">
        <f t="shared" ref="M60" si="33">M54-SUM(M55:M58)</f>
        <v>0</v>
      </c>
      <c r="N60" s="45">
        <f t="shared" ref="N60" si="34">N54-SUM(N55:N58)</f>
        <v>0</v>
      </c>
    </row>
    <row r="61" spans="1:14" ht="16.149999999999999" customHeight="1" x14ac:dyDescent="0.15">
      <c r="A61" s="547" t="s">
        <v>74</v>
      </c>
      <c r="B61" s="548"/>
      <c r="C61" s="548"/>
      <c r="D61" s="548"/>
      <c r="E61" s="38"/>
      <c r="F61" s="39">
        <f t="shared" ref="F61:K61" si="35">F53-F54</f>
        <v>0</v>
      </c>
      <c r="G61" s="39">
        <f t="shared" si="35"/>
        <v>0</v>
      </c>
      <c r="H61" s="39">
        <f t="shared" si="35"/>
        <v>0</v>
      </c>
      <c r="I61" s="39">
        <f t="shared" si="35"/>
        <v>0</v>
      </c>
      <c r="J61" s="39">
        <f t="shared" si="35"/>
        <v>0</v>
      </c>
      <c r="K61" s="39">
        <f t="shared" si="35"/>
        <v>0</v>
      </c>
      <c r="M61" s="39">
        <f t="shared" ref="M61" si="36">M53-M54</f>
        <v>0</v>
      </c>
      <c r="N61" s="39">
        <f t="shared" ref="N61" si="37">N53-N54</f>
        <v>198000</v>
      </c>
    </row>
  </sheetData>
  <sheetProtection selectLockedCells="1" selectUnlockedCells="1"/>
  <mergeCells count="63">
    <mergeCell ref="E51:E52"/>
    <mergeCell ref="A50:D50"/>
    <mergeCell ref="A61:D61"/>
    <mergeCell ref="A51:B52"/>
    <mergeCell ref="C51:C52"/>
    <mergeCell ref="D51:D52"/>
    <mergeCell ref="B60:D60"/>
    <mergeCell ref="A54:D54"/>
    <mergeCell ref="A55:A60"/>
    <mergeCell ref="A53:D53"/>
    <mergeCell ref="B58:D58"/>
    <mergeCell ref="B59:D59"/>
    <mergeCell ref="B56:D56"/>
    <mergeCell ref="B57:D57"/>
    <mergeCell ref="B25:D25"/>
    <mergeCell ref="B11:D11"/>
    <mergeCell ref="B12:D12"/>
    <mergeCell ref="B13:D13"/>
    <mergeCell ref="B14:D14"/>
    <mergeCell ref="B22:D22"/>
    <mergeCell ref="B15:D15"/>
    <mergeCell ref="B16:D16"/>
    <mergeCell ref="B17:D17"/>
    <mergeCell ref="B18:D18"/>
    <mergeCell ref="B24:D24"/>
    <mergeCell ref="B43:D43"/>
    <mergeCell ref="B27:D27"/>
    <mergeCell ref="B28:D28"/>
    <mergeCell ref="B36:D36"/>
    <mergeCell ref="B29:D29"/>
    <mergeCell ref="B30:D30"/>
    <mergeCell ref="F2:F3"/>
    <mergeCell ref="B41:D41"/>
    <mergeCell ref="B26:D26"/>
    <mergeCell ref="B19:D19"/>
    <mergeCell ref="B20:D20"/>
    <mergeCell ref="B21:D21"/>
    <mergeCell ref="B31:D31"/>
    <mergeCell ref="B35:D35"/>
    <mergeCell ref="B37:D37"/>
    <mergeCell ref="B38:D38"/>
    <mergeCell ref="B39:D39"/>
    <mergeCell ref="E2:E3"/>
    <mergeCell ref="B5:D5"/>
    <mergeCell ref="B8:D8"/>
    <mergeCell ref="B9:D9"/>
    <mergeCell ref="B10:D10"/>
    <mergeCell ref="A1:D1"/>
    <mergeCell ref="A2:B3"/>
    <mergeCell ref="B55:D55"/>
    <mergeCell ref="C6:D6"/>
    <mergeCell ref="C7:D7"/>
    <mergeCell ref="C2:C3"/>
    <mergeCell ref="D2:D3"/>
    <mergeCell ref="B33:D33"/>
    <mergeCell ref="B34:D34"/>
    <mergeCell ref="A44:D44"/>
    <mergeCell ref="B40:D40"/>
    <mergeCell ref="A5:A13"/>
    <mergeCell ref="A14:A43"/>
    <mergeCell ref="B32:D32"/>
    <mergeCell ref="B23:D23"/>
    <mergeCell ref="B42:D42"/>
  </mergeCells>
  <phoneticPr fontId="7"/>
  <pageMargins left="0.39374999999999999" right="0.39374999999999999" top="0.78749999999999998" bottom="0.78749999999999998" header="0.51180555555555551" footer="0.51180555555555551"/>
  <pageSetup paperSize="9"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N61"/>
  <sheetViews>
    <sheetView view="pageBreakPreview" zoomScale="120" zoomScaleNormal="100" zoomScaleSheetLayoutView="120" workbookViewId="0">
      <selection activeCell="H8" sqref="H8"/>
    </sheetView>
  </sheetViews>
  <sheetFormatPr defaultColWidth="8.875" defaultRowHeight="16.149999999999999" customHeight="1" x14ac:dyDescent="0.15"/>
  <cols>
    <col min="1" max="1" width="3.125" style="9" customWidth="1"/>
    <col min="2" max="2" width="2.625" style="9" customWidth="1"/>
    <col min="3" max="3" width="2.5" style="9" customWidth="1"/>
    <col min="4" max="4" width="19.125" style="9" customWidth="1"/>
    <col min="5" max="5" width="3.5" style="9" customWidth="1"/>
    <col min="6" max="11" width="10.25" style="10" customWidth="1"/>
    <col min="12" max="12" width="8.875" style="9" customWidth="1"/>
    <col min="13" max="13" width="10.25" style="9" customWidth="1"/>
    <col min="14" max="14" width="8.875" style="9" hidden="1" customWidth="1"/>
    <col min="15" max="16384" width="8.875" style="9"/>
  </cols>
  <sheetData>
    <row r="1" spans="1:14" ht="16.149999999999999" customHeight="1" x14ac:dyDescent="0.15">
      <c r="A1" s="545" t="s">
        <v>21</v>
      </c>
      <c r="B1" s="545"/>
      <c r="C1" s="545"/>
      <c r="D1" s="546"/>
      <c r="K1" s="11" t="s">
        <v>22</v>
      </c>
    </row>
    <row r="2" spans="1:14" ht="16.149999999999999" customHeight="1" x14ac:dyDescent="0.15">
      <c r="A2" s="549" t="s">
        <v>69</v>
      </c>
      <c r="B2" s="550"/>
      <c r="C2" s="553" t="s">
        <v>70</v>
      </c>
      <c r="D2" s="555"/>
      <c r="E2" s="543" t="s">
        <v>71</v>
      </c>
      <c r="F2" s="585" t="s">
        <v>23</v>
      </c>
      <c r="G2" s="13" t="s">
        <v>24</v>
      </c>
      <c r="H2" s="13" t="s">
        <v>25</v>
      </c>
      <c r="I2" s="13" t="s">
        <v>26</v>
      </c>
      <c r="J2" s="13" t="s">
        <v>27</v>
      </c>
      <c r="K2" s="14" t="s">
        <v>28</v>
      </c>
      <c r="M2" s="13" t="s">
        <v>307</v>
      </c>
      <c r="N2" s="336" t="s">
        <v>283</v>
      </c>
    </row>
    <row r="3" spans="1:14" ht="16.149999999999999" customHeight="1" x14ac:dyDescent="0.15">
      <c r="A3" s="606"/>
      <c r="B3" s="607"/>
      <c r="C3" s="612"/>
      <c r="D3" s="607"/>
      <c r="E3" s="605"/>
      <c r="F3" s="586"/>
      <c r="G3" s="440">
        <v>4</v>
      </c>
      <c r="H3" s="441">
        <f>G3+1</f>
        <v>5</v>
      </c>
      <c r="I3" s="441">
        <f t="shared" ref="I3:K3" si="0">H3+1</f>
        <v>6</v>
      </c>
      <c r="J3" s="441">
        <f t="shared" si="0"/>
        <v>7</v>
      </c>
      <c r="K3" s="441">
        <f t="shared" si="0"/>
        <v>8</v>
      </c>
      <c r="M3" s="275">
        <f>K3+1</f>
        <v>9</v>
      </c>
      <c r="N3" s="275">
        <f>K3+2</f>
        <v>10</v>
      </c>
    </row>
    <row r="4" spans="1:14" ht="16.149999999999999" customHeight="1" x14ac:dyDescent="0.15">
      <c r="A4" s="438"/>
      <c r="B4" s="46"/>
      <c r="C4" s="47"/>
      <c r="D4" s="48" t="s">
        <v>77</v>
      </c>
      <c r="E4" s="439"/>
      <c r="F4" s="37" t="s">
        <v>78</v>
      </c>
      <c r="G4" s="37"/>
      <c r="H4" s="37"/>
      <c r="I4" s="37"/>
      <c r="J4" s="37"/>
      <c r="K4" s="37"/>
      <c r="M4" s="37">
        <v>6</v>
      </c>
      <c r="N4" s="37">
        <v>200</v>
      </c>
    </row>
    <row r="5" spans="1:14" ht="16.149999999999999" customHeight="1" x14ac:dyDescent="0.15">
      <c r="A5" s="620" t="s">
        <v>29</v>
      </c>
      <c r="B5" s="564" t="s">
        <v>30</v>
      </c>
      <c r="C5" s="565"/>
      <c r="D5" s="566"/>
      <c r="E5" s="15">
        <v>1</v>
      </c>
      <c r="F5" s="16"/>
      <c r="G5" s="16"/>
      <c r="H5" s="16"/>
      <c r="I5" s="16"/>
      <c r="J5" s="16"/>
      <c r="K5" s="16"/>
      <c r="M5" s="16">
        <f t="shared" ref="M5:N5" si="1">M6*M7*M4/10</f>
        <v>1344000</v>
      </c>
      <c r="N5" s="16">
        <f t="shared" si="1"/>
        <v>2300000</v>
      </c>
    </row>
    <row r="6" spans="1:14" ht="16.149999999999999" customHeight="1" x14ac:dyDescent="0.15">
      <c r="A6" s="620"/>
      <c r="B6" s="29"/>
      <c r="C6" s="564" t="s">
        <v>308</v>
      </c>
      <c r="D6" s="609"/>
      <c r="E6" s="31"/>
      <c r="F6" s="32"/>
      <c r="G6" s="32"/>
      <c r="H6" s="32"/>
      <c r="I6" s="32"/>
      <c r="J6" s="32"/>
      <c r="K6" s="32"/>
      <c r="M6" s="32">
        <v>8000</v>
      </c>
      <c r="N6" s="32">
        <v>500</v>
      </c>
    </row>
    <row r="7" spans="1:14" ht="16.149999999999999" customHeight="1" x14ac:dyDescent="0.15">
      <c r="A7" s="620"/>
      <c r="B7" s="341"/>
      <c r="C7" s="610" t="s">
        <v>68</v>
      </c>
      <c r="D7" s="611"/>
      <c r="E7" s="341"/>
      <c r="F7" s="342"/>
      <c r="G7" s="342"/>
      <c r="H7" s="342"/>
      <c r="I7" s="342"/>
      <c r="J7" s="342"/>
      <c r="K7" s="342"/>
      <c r="M7" s="28">
        <v>280</v>
      </c>
      <c r="N7" s="28">
        <v>230</v>
      </c>
    </row>
    <row r="8" spans="1:14" ht="16.149999999999999" customHeight="1" x14ac:dyDescent="0.15">
      <c r="A8" s="620"/>
      <c r="B8" s="567" t="s">
        <v>31</v>
      </c>
      <c r="C8" s="568"/>
      <c r="D8" s="569"/>
      <c r="E8" s="15">
        <v>2</v>
      </c>
      <c r="F8" s="16"/>
      <c r="G8" s="16"/>
      <c r="H8" s="16"/>
      <c r="I8" s="16"/>
      <c r="J8" s="16"/>
      <c r="K8" s="16"/>
      <c r="M8" s="16"/>
      <c r="N8" s="16"/>
    </row>
    <row r="9" spans="1:14" ht="16.149999999999999" customHeight="1" x14ac:dyDescent="0.15">
      <c r="A9" s="620"/>
      <c r="B9" s="567" t="s">
        <v>32</v>
      </c>
      <c r="C9" s="568"/>
      <c r="D9" s="569"/>
      <c r="E9" s="15">
        <v>3</v>
      </c>
      <c r="F9" s="16"/>
      <c r="G9" s="16"/>
      <c r="H9" s="16"/>
      <c r="I9" s="16"/>
      <c r="J9" s="16"/>
      <c r="K9" s="16"/>
      <c r="M9" s="16">
        <f>H9*$K$4/10</f>
        <v>0</v>
      </c>
      <c r="N9" s="16">
        <f>I9*$K$4/10</f>
        <v>0</v>
      </c>
    </row>
    <row r="10" spans="1:14" ht="16.149999999999999" customHeight="1" x14ac:dyDescent="0.15">
      <c r="A10" s="620"/>
      <c r="B10" s="570" t="s">
        <v>33</v>
      </c>
      <c r="C10" s="571"/>
      <c r="D10" s="572"/>
      <c r="E10" s="17">
        <v>4</v>
      </c>
      <c r="F10" s="18"/>
      <c r="G10" s="18"/>
      <c r="H10" s="18"/>
      <c r="I10" s="18"/>
      <c r="J10" s="18"/>
      <c r="K10" s="18"/>
      <c r="M10" s="18">
        <f>M9+M5</f>
        <v>1344000</v>
      </c>
      <c r="N10" s="18">
        <f>N9+N5</f>
        <v>2300000</v>
      </c>
    </row>
    <row r="11" spans="1:14" ht="16.149999999999999" customHeight="1" x14ac:dyDescent="0.15">
      <c r="A11" s="620"/>
      <c r="B11" s="576" t="s">
        <v>34</v>
      </c>
      <c r="C11" s="577"/>
      <c r="D11" s="578"/>
      <c r="E11" s="19">
        <v>5</v>
      </c>
      <c r="F11" s="20"/>
      <c r="G11" s="20"/>
      <c r="H11" s="20"/>
      <c r="I11" s="20"/>
      <c r="J11" s="20"/>
      <c r="K11" s="20"/>
      <c r="M11" s="20"/>
      <c r="N11" s="20"/>
    </row>
    <row r="12" spans="1:14" ht="16.149999999999999" customHeight="1" x14ac:dyDescent="0.15">
      <c r="A12" s="620"/>
      <c r="B12" s="576" t="s">
        <v>35</v>
      </c>
      <c r="C12" s="577"/>
      <c r="D12" s="578"/>
      <c r="E12" s="19">
        <v>6</v>
      </c>
      <c r="F12" s="20"/>
      <c r="G12" s="20"/>
      <c r="H12" s="20"/>
      <c r="I12" s="20"/>
      <c r="J12" s="20"/>
      <c r="K12" s="20"/>
      <c r="M12" s="20"/>
      <c r="N12" s="20"/>
    </row>
    <row r="13" spans="1:14" ht="16.149999999999999" customHeight="1" x14ac:dyDescent="0.15">
      <c r="A13" s="620"/>
      <c r="B13" s="579" t="s">
        <v>36</v>
      </c>
      <c r="C13" s="580"/>
      <c r="D13" s="581"/>
      <c r="E13" s="22" t="s">
        <v>37</v>
      </c>
      <c r="F13" s="23"/>
      <c r="G13" s="23"/>
      <c r="H13" s="23"/>
      <c r="I13" s="23"/>
      <c r="J13" s="23"/>
      <c r="K13" s="23"/>
      <c r="M13" s="23">
        <f t="shared" ref="M13:N13" si="2">+M10-M11+M12</f>
        <v>1344000</v>
      </c>
      <c r="N13" s="23">
        <f t="shared" si="2"/>
        <v>2300000</v>
      </c>
    </row>
    <row r="14" spans="1:14" ht="16.149999999999999" customHeight="1" x14ac:dyDescent="0.15">
      <c r="A14" s="563"/>
      <c r="B14" s="582" t="s">
        <v>38</v>
      </c>
      <c r="C14" s="583"/>
      <c r="D14" s="584"/>
      <c r="E14" s="24"/>
      <c r="F14" s="25"/>
      <c r="G14" s="32"/>
      <c r="H14" s="32"/>
      <c r="I14" s="32"/>
      <c r="J14" s="32"/>
      <c r="K14" s="32"/>
      <c r="M14" s="32">
        <f>F14*$K$4/10</f>
        <v>0</v>
      </c>
      <c r="N14" s="32">
        <f>G14*$K$4/10</f>
        <v>0</v>
      </c>
    </row>
    <row r="15" spans="1:14" ht="16.149999999999999" customHeight="1" x14ac:dyDescent="0.15">
      <c r="A15" s="563"/>
      <c r="B15" s="573" t="s">
        <v>39</v>
      </c>
      <c r="C15" s="574"/>
      <c r="D15" s="575"/>
      <c r="E15" s="26"/>
      <c r="F15" s="27"/>
      <c r="G15" s="27"/>
      <c r="H15" s="27"/>
      <c r="I15" s="27"/>
      <c r="J15" s="27"/>
      <c r="K15" s="27"/>
      <c r="M15" s="27">
        <f>F15*$K$4/10</f>
        <v>0</v>
      </c>
      <c r="N15" s="27">
        <f>G15*$K$4/10</f>
        <v>0</v>
      </c>
    </row>
    <row r="16" spans="1:14" ht="16.149999999999999" customHeight="1" x14ac:dyDescent="0.15">
      <c r="A16" s="563"/>
      <c r="B16" s="573" t="s">
        <v>40</v>
      </c>
      <c r="C16" s="574"/>
      <c r="D16" s="575"/>
      <c r="E16" s="26"/>
      <c r="F16" s="27"/>
      <c r="G16" s="27"/>
      <c r="H16" s="27"/>
      <c r="I16" s="27"/>
      <c r="J16" s="27"/>
      <c r="K16" s="27"/>
      <c r="M16" s="27">
        <f t="shared" ref="M16:M24" si="3">F16*$K$4/10</f>
        <v>0</v>
      </c>
      <c r="N16" s="27">
        <f>F16*$K$4/10</f>
        <v>0</v>
      </c>
    </row>
    <row r="17" spans="1:14" ht="16.149999999999999" customHeight="1" x14ac:dyDescent="0.15">
      <c r="A17" s="563"/>
      <c r="B17" s="573" t="s">
        <v>41</v>
      </c>
      <c r="C17" s="574"/>
      <c r="D17" s="575"/>
      <c r="E17" s="26"/>
      <c r="F17" s="27"/>
      <c r="G17" s="27"/>
      <c r="H17" s="27"/>
      <c r="I17" s="27"/>
      <c r="J17" s="27"/>
      <c r="K17" s="27"/>
      <c r="M17" s="27">
        <f t="shared" si="3"/>
        <v>0</v>
      </c>
      <c r="N17" s="27">
        <f>G17*$K$4/10</f>
        <v>0</v>
      </c>
    </row>
    <row r="18" spans="1:14" ht="16.149999999999999" customHeight="1" x14ac:dyDescent="0.15">
      <c r="A18" s="563"/>
      <c r="B18" s="573" t="s">
        <v>42</v>
      </c>
      <c r="C18" s="574"/>
      <c r="D18" s="575"/>
      <c r="E18" s="26"/>
      <c r="F18" s="27"/>
      <c r="G18" s="27"/>
      <c r="H18" s="27"/>
      <c r="I18" s="27"/>
      <c r="J18" s="27"/>
      <c r="K18" s="27"/>
      <c r="M18" s="27">
        <f t="shared" si="3"/>
        <v>0</v>
      </c>
      <c r="N18" s="27">
        <f t="shared" ref="N18:N24" si="4">F18*$K$4/10</f>
        <v>0</v>
      </c>
    </row>
    <row r="19" spans="1:14" ht="16.149999999999999" customHeight="1" x14ac:dyDescent="0.15">
      <c r="A19" s="563"/>
      <c r="B19" s="573" t="s">
        <v>43</v>
      </c>
      <c r="C19" s="574"/>
      <c r="D19" s="575"/>
      <c r="E19" s="26"/>
      <c r="F19" s="27"/>
      <c r="G19" s="27"/>
      <c r="H19" s="27"/>
      <c r="I19" s="27"/>
      <c r="J19" s="27"/>
      <c r="K19" s="27"/>
      <c r="M19" s="27">
        <f t="shared" si="3"/>
        <v>0</v>
      </c>
      <c r="N19" s="27">
        <f t="shared" si="4"/>
        <v>0</v>
      </c>
    </row>
    <row r="20" spans="1:14" ht="16.149999999999999" customHeight="1" x14ac:dyDescent="0.15">
      <c r="A20" s="563"/>
      <c r="B20" s="573" t="s">
        <v>44</v>
      </c>
      <c r="C20" s="574"/>
      <c r="D20" s="575"/>
      <c r="E20" s="26"/>
      <c r="F20" s="27"/>
      <c r="G20" s="27"/>
      <c r="H20" s="27"/>
      <c r="I20" s="27"/>
      <c r="J20" s="27"/>
      <c r="K20" s="27"/>
      <c r="M20" s="27">
        <f t="shared" si="3"/>
        <v>0</v>
      </c>
      <c r="N20" s="27">
        <f t="shared" si="4"/>
        <v>0</v>
      </c>
    </row>
    <row r="21" spans="1:14" ht="16.149999999999999" customHeight="1" x14ac:dyDescent="0.15">
      <c r="A21" s="563"/>
      <c r="B21" s="573" t="s">
        <v>45</v>
      </c>
      <c r="C21" s="574"/>
      <c r="D21" s="575"/>
      <c r="E21" s="26"/>
      <c r="F21" s="27"/>
      <c r="G21" s="27"/>
      <c r="H21" s="27"/>
      <c r="I21" s="27"/>
      <c r="J21" s="27"/>
      <c r="K21" s="27"/>
      <c r="M21" s="27">
        <f t="shared" si="3"/>
        <v>0</v>
      </c>
      <c r="N21" s="27">
        <f t="shared" si="4"/>
        <v>0</v>
      </c>
    </row>
    <row r="22" spans="1:14" ht="16.149999999999999" customHeight="1" x14ac:dyDescent="0.15">
      <c r="A22" s="563"/>
      <c r="B22" s="590" t="s">
        <v>46</v>
      </c>
      <c r="C22" s="591"/>
      <c r="D22" s="592"/>
      <c r="E22" s="341"/>
      <c r="F22" s="342"/>
      <c r="G22" s="49"/>
      <c r="H22" s="49"/>
      <c r="I22" s="49"/>
      <c r="J22" s="49"/>
      <c r="K22" s="82"/>
      <c r="M22" s="82">
        <f t="shared" si="3"/>
        <v>0</v>
      </c>
      <c r="N22" s="82">
        <f t="shared" si="4"/>
        <v>0</v>
      </c>
    </row>
    <row r="23" spans="1:14" ht="16.149999999999999" customHeight="1" x14ac:dyDescent="0.15">
      <c r="A23" s="563"/>
      <c r="B23" s="587" t="s">
        <v>47</v>
      </c>
      <c r="C23" s="588"/>
      <c r="D23" s="589"/>
      <c r="E23" s="29">
        <v>7</v>
      </c>
      <c r="F23" s="30"/>
      <c r="G23" s="50"/>
      <c r="H23" s="50"/>
      <c r="I23" s="32"/>
      <c r="J23" s="32"/>
      <c r="K23" s="32"/>
      <c r="M23" s="32">
        <f t="shared" si="3"/>
        <v>0</v>
      </c>
      <c r="N23" s="32">
        <f t="shared" si="4"/>
        <v>0</v>
      </c>
    </row>
    <row r="24" spans="1:14" ht="16.149999999999999" customHeight="1" x14ac:dyDescent="0.15">
      <c r="A24" s="563"/>
      <c r="B24" s="582" t="s">
        <v>48</v>
      </c>
      <c r="C24" s="583"/>
      <c r="D24" s="584"/>
      <c r="E24" s="31"/>
      <c r="F24" s="32"/>
      <c r="G24" s="25"/>
      <c r="H24" s="25"/>
      <c r="I24" s="25"/>
      <c r="J24" s="25"/>
      <c r="K24" s="25"/>
      <c r="M24" s="25">
        <f t="shared" si="3"/>
        <v>0</v>
      </c>
      <c r="N24" s="25">
        <f t="shared" si="4"/>
        <v>0</v>
      </c>
    </row>
    <row r="25" spans="1:14" ht="16.149999999999999" customHeight="1" x14ac:dyDescent="0.15">
      <c r="A25" s="563"/>
      <c r="B25" s="590" t="s">
        <v>49</v>
      </c>
      <c r="C25" s="591"/>
      <c r="D25" s="592"/>
      <c r="E25" s="341" t="s">
        <v>50</v>
      </c>
      <c r="F25" s="342"/>
      <c r="G25" s="82"/>
      <c r="H25" s="82"/>
      <c r="I25" s="82"/>
      <c r="J25" s="82"/>
      <c r="K25" s="82"/>
      <c r="M25" s="82">
        <f>$F$25*M4/10</f>
        <v>0</v>
      </c>
      <c r="N25" s="82">
        <f>$F$25*N4/10</f>
        <v>0</v>
      </c>
    </row>
    <row r="26" spans="1:14" ht="16.149999999999999" customHeight="1" x14ac:dyDescent="0.15">
      <c r="A26" s="563"/>
      <c r="B26" s="587" t="s">
        <v>51</v>
      </c>
      <c r="C26" s="588"/>
      <c r="D26" s="589"/>
      <c r="E26" s="341">
        <v>8</v>
      </c>
      <c r="F26" s="343"/>
      <c r="G26" s="50"/>
      <c r="H26" s="50"/>
      <c r="I26" s="50"/>
      <c r="J26" s="50"/>
      <c r="K26" s="50"/>
      <c r="M26" s="50">
        <f t="shared" ref="M26:N26" si="5">+M24+M25</f>
        <v>0</v>
      </c>
      <c r="N26" s="50">
        <f t="shared" si="5"/>
        <v>0</v>
      </c>
    </row>
    <row r="27" spans="1:14" ht="27" customHeight="1" x14ac:dyDescent="0.15">
      <c r="A27" s="563"/>
      <c r="B27" s="587" t="s">
        <v>52</v>
      </c>
      <c r="C27" s="588"/>
      <c r="D27" s="589"/>
      <c r="E27" s="15">
        <v>9</v>
      </c>
      <c r="F27" s="16"/>
      <c r="G27" s="16"/>
      <c r="H27" s="16"/>
      <c r="I27" s="16"/>
      <c r="J27" s="16"/>
      <c r="K27" s="16"/>
      <c r="M27" s="16">
        <f>$F27*M4/10</f>
        <v>0</v>
      </c>
      <c r="N27" s="16">
        <f>$F27*N4/10</f>
        <v>0</v>
      </c>
    </row>
    <row r="28" spans="1:14" ht="16.149999999999999" customHeight="1" x14ac:dyDescent="0.15">
      <c r="A28" s="563"/>
      <c r="B28" s="593" t="s">
        <v>53</v>
      </c>
      <c r="C28" s="594"/>
      <c r="D28" s="595"/>
      <c r="E28" s="248">
        <v>10</v>
      </c>
      <c r="F28" s="16"/>
      <c r="G28" s="250"/>
      <c r="H28" s="250"/>
      <c r="I28" s="250"/>
      <c r="J28" s="250"/>
      <c r="K28" s="250"/>
      <c r="M28" s="250" t="e">
        <f>$F$28*M5/$F$5</f>
        <v>#DIV/0!</v>
      </c>
      <c r="N28" s="250" t="e">
        <f>$F$28*N5/$F$5</f>
        <v>#DIV/0!</v>
      </c>
    </row>
    <row r="29" spans="1:14" ht="16.149999999999999" customHeight="1" x14ac:dyDescent="0.15">
      <c r="A29" s="563"/>
      <c r="B29" s="593" t="s">
        <v>54</v>
      </c>
      <c r="C29" s="594"/>
      <c r="D29" s="595"/>
      <c r="E29" s="248">
        <v>11</v>
      </c>
      <c r="F29" s="16"/>
      <c r="G29" s="250"/>
      <c r="H29" s="250"/>
      <c r="I29" s="250"/>
      <c r="J29" s="250"/>
      <c r="K29" s="250"/>
      <c r="M29" s="250">
        <f>H29*$K$4/10</f>
        <v>0</v>
      </c>
      <c r="N29" s="250">
        <f>I29*$K$4/10</f>
        <v>0</v>
      </c>
    </row>
    <row r="30" spans="1:14" ht="16.149999999999999" customHeight="1" x14ac:dyDescent="0.15">
      <c r="A30" s="563"/>
      <c r="B30" s="593" t="s">
        <v>55</v>
      </c>
      <c r="C30" s="594"/>
      <c r="D30" s="595"/>
      <c r="E30" s="248">
        <v>12</v>
      </c>
      <c r="F30" s="16"/>
      <c r="G30" s="250"/>
      <c r="H30" s="250"/>
      <c r="I30" s="250"/>
      <c r="J30" s="250"/>
      <c r="K30" s="250"/>
      <c r="M30" s="250">
        <f>F30*$M$4/10</f>
        <v>0</v>
      </c>
      <c r="N30" s="250">
        <f>F30*$N$4/10</f>
        <v>0</v>
      </c>
    </row>
    <row r="31" spans="1:14" ht="16.149999999999999" customHeight="1" x14ac:dyDescent="0.15">
      <c r="A31" s="563"/>
      <c r="B31" s="599" t="s">
        <v>56</v>
      </c>
      <c r="C31" s="600"/>
      <c r="D31" s="601"/>
      <c r="E31" s="24"/>
      <c r="F31" s="25"/>
      <c r="G31" s="32"/>
      <c r="H31" s="32"/>
      <c r="I31" s="32"/>
      <c r="J31" s="32"/>
      <c r="K31" s="32"/>
      <c r="M31" s="32">
        <f t="shared" ref="M31:M37" si="6">F31*$K$4/10</f>
        <v>0</v>
      </c>
      <c r="N31" s="32">
        <f>F31*$K$4/10</f>
        <v>0</v>
      </c>
    </row>
    <row r="32" spans="1:14" ht="16.149999999999999" customHeight="1" x14ac:dyDescent="0.15">
      <c r="A32" s="563"/>
      <c r="B32" s="602" t="s">
        <v>57</v>
      </c>
      <c r="C32" s="603"/>
      <c r="D32" s="604"/>
      <c r="E32" s="26"/>
      <c r="F32" s="27"/>
      <c r="G32" s="27"/>
      <c r="H32" s="27"/>
      <c r="I32" s="27"/>
      <c r="J32" s="27"/>
      <c r="K32" s="27"/>
      <c r="M32" s="27">
        <f t="shared" si="6"/>
        <v>0</v>
      </c>
      <c r="N32" s="27">
        <f>F32*$K$4/10</f>
        <v>0</v>
      </c>
    </row>
    <row r="33" spans="1:14" ht="16.149999999999999" customHeight="1" x14ac:dyDescent="0.15">
      <c r="A33" s="563"/>
      <c r="B33" s="602" t="s">
        <v>58</v>
      </c>
      <c r="C33" s="603"/>
      <c r="D33" s="604"/>
      <c r="E33" s="26"/>
      <c r="F33" s="27"/>
      <c r="G33" s="27"/>
      <c r="H33" s="27"/>
      <c r="I33" s="27"/>
      <c r="J33" s="27"/>
      <c r="K33" s="27"/>
      <c r="M33" s="27">
        <f t="shared" si="6"/>
        <v>0</v>
      </c>
      <c r="N33" s="27">
        <f>F33*$K$4/10</f>
        <v>0</v>
      </c>
    </row>
    <row r="34" spans="1:14" ht="16.149999999999999" customHeight="1" x14ac:dyDescent="0.15">
      <c r="A34" s="563"/>
      <c r="B34" s="596"/>
      <c r="C34" s="597"/>
      <c r="D34" s="598"/>
      <c r="E34" s="26"/>
      <c r="F34" s="27"/>
      <c r="G34" s="27"/>
      <c r="H34" s="27"/>
      <c r="I34" s="27"/>
      <c r="J34" s="27"/>
      <c r="K34" s="27"/>
      <c r="M34" s="27">
        <f t="shared" si="6"/>
        <v>0</v>
      </c>
      <c r="N34" s="27">
        <f>G34*$K$4/10</f>
        <v>0</v>
      </c>
    </row>
    <row r="35" spans="1:14" ht="16.149999999999999" customHeight="1" x14ac:dyDescent="0.15">
      <c r="A35" s="563"/>
      <c r="B35" s="596"/>
      <c r="C35" s="597"/>
      <c r="D35" s="598"/>
      <c r="E35" s="26"/>
      <c r="F35" s="27"/>
      <c r="G35" s="27"/>
      <c r="H35" s="27"/>
      <c r="I35" s="27"/>
      <c r="J35" s="27"/>
      <c r="K35" s="27"/>
      <c r="M35" s="27">
        <f t="shared" si="6"/>
        <v>0</v>
      </c>
      <c r="N35" s="27">
        <f>G35*$K$4/10</f>
        <v>0</v>
      </c>
    </row>
    <row r="36" spans="1:14" ht="16.149999999999999" customHeight="1" x14ac:dyDescent="0.15">
      <c r="A36" s="563"/>
      <c r="B36" s="596"/>
      <c r="C36" s="597"/>
      <c r="D36" s="598"/>
      <c r="E36" s="26"/>
      <c r="F36" s="27"/>
      <c r="G36" s="27"/>
      <c r="H36" s="27"/>
      <c r="I36" s="27"/>
      <c r="J36" s="27"/>
      <c r="K36" s="27"/>
      <c r="M36" s="27">
        <f t="shared" si="6"/>
        <v>0</v>
      </c>
      <c r="N36" s="27">
        <f>G36*$K$4/10</f>
        <v>0</v>
      </c>
    </row>
    <row r="37" spans="1:14" ht="16.149999999999999" customHeight="1" x14ac:dyDescent="0.15">
      <c r="A37" s="563"/>
      <c r="B37" s="614" t="s">
        <v>59</v>
      </c>
      <c r="C37" s="615"/>
      <c r="D37" s="616"/>
      <c r="E37" s="341"/>
      <c r="F37" s="342"/>
      <c r="G37" s="82"/>
      <c r="H37" s="82"/>
      <c r="I37" s="82"/>
      <c r="J37" s="82"/>
      <c r="K37" s="82"/>
      <c r="M37" s="82">
        <f t="shared" si="6"/>
        <v>0</v>
      </c>
      <c r="N37" s="82">
        <f>G37*$K$4/10</f>
        <v>0</v>
      </c>
    </row>
    <row r="38" spans="1:14" ht="16.149999999999999" customHeight="1" x14ac:dyDescent="0.15">
      <c r="A38" s="563"/>
      <c r="B38" s="617" t="s">
        <v>60</v>
      </c>
      <c r="C38" s="618"/>
      <c r="D38" s="619"/>
      <c r="E38" s="341">
        <v>13</v>
      </c>
      <c r="F38" s="343"/>
      <c r="G38" s="50"/>
      <c r="H38" s="50"/>
      <c r="I38" s="50"/>
      <c r="J38" s="50"/>
      <c r="K38" s="50"/>
      <c r="M38" s="50">
        <f t="shared" ref="M38:N38" si="7">SUM(M31:M37)</f>
        <v>0</v>
      </c>
      <c r="N38" s="50">
        <f t="shared" si="7"/>
        <v>0</v>
      </c>
    </row>
    <row r="39" spans="1:14" ht="16.149999999999999" customHeight="1" x14ac:dyDescent="0.15">
      <c r="A39" s="563"/>
      <c r="B39" s="570" t="s">
        <v>61</v>
      </c>
      <c r="C39" s="571"/>
      <c r="D39" s="572"/>
      <c r="E39" s="33" t="s">
        <v>62</v>
      </c>
      <c r="F39" s="18"/>
      <c r="G39" s="18"/>
      <c r="H39" s="18"/>
      <c r="I39" s="18"/>
      <c r="J39" s="18"/>
      <c r="K39" s="18"/>
      <c r="M39" s="18" t="e">
        <f t="shared" ref="M39:N39" si="8">+M23+M26+M27+M28+M29+M30+M38</f>
        <v>#DIV/0!</v>
      </c>
      <c r="N39" s="18" t="e">
        <f t="shared" si="8"/>
        <v>#DIV/0!</v>
      </c>
    </row>
    <row r="40" spans="1:14" ht="16.149999999999999" customHeight="1" x14ac:dyDescent="0.15">
      <c r="A40" s="563"/>
      <c r="B40" s="576" t="s">
        <v>63</v>
      </c>
      <c r="C40" s="577"/>
      <c r="D40" s="578"/>
      <c r="E40" s="19">
        <v>14</v>
      </c>
      <c r="F40" s="20"/>
      <c r="G40" s="20"/>
      <c r="H40" s="20"/>
      <c r="I40" s="20"/>
      <c r="J40" s="20"/>
      <c r="K40" s="20"/>
      <c r="M40" s="20"/>
      <c r="N40" s="20"/>
    </row>
    <row r="41" spans="1:14" ht="16.149999999999999" customHeight="1" x14ac:dyDescent="0.15">
      <c r="A41" s="563"/>
      <c r="B41" s="576" t="s">
        <v>64</v>
      </c>
      <c r="C41" s="577"/>
      <c r="D41" s="578"/>
      <c r="E41" s="19">
        <v>15</v>
      </c>
      <c r="F41" s="20"/>
      <c r="G41" s="20"/>
      <c r="H41" s="20"/>
      <c r="I41" s="20"/>
      <c r="J41" s="20"/>
      <c r="K41" s="20"/>
      <c r="M41" s="20"/>
      <c r="N41" s="20"/>
    </row>
    <row r="42" spans="1:14" ht="16.149999999999999" customHeight="1" x14ac:dyDescent="0.15">
      <c r="A42" s="563"/>
      <c r="B42" s="576" t="s">
        <v>65</v>
      </c>
      <c r="C42" s="577"/>
      <c r="D42" s="578"/>
      <c r="E42" s="19">
        <v>16</v>
      </c>
      <c r="F42" s="20"/>
      <c r="G42" s="20"/>
      <c r="H42" s="20"/>
      <c r="I42" s="20"/>
      <c r="J42" s="20"/>
      <c r="K42" s="20"/>
      <c r="M42" s="20"/>
      <c r="N42" s="20"/>
    </row>
    <row r="43" spans="1:14" ht="16.149999999999999" customHeight="1" x14ac:dyDescent="0.15">
      <c r="A43" s="563"/>
      <c r="B43" s="540" t="s">
        <v>66</v>
      </c>
      <c r="C43" s="541"/>
      <c r="D43" s="542"/>
      <c r="E43" s="34">
        <v>17</v>
      </c>
      <c r="F43" s="35"/>
      <c r="G43" s="35"/>
      <c r="H43" s="35"/>
      <c r="I43" s="35"/>
      <c r="J43" s="35"/>
      <c r="K43" s="35"/>
      <c r="M43" s="35" t="e">
        <f t="shared" ref="M43:N43" si="9">+M39+M40-M41-M42</f>
        <v>#DIV/0!</v>
      </c>
      <c r="N43" s="35" t="e">
        <f t="shared" si="9"/>
        <v>#DIV/0!</v>
      </c>
    </row>
    <row r="44" spans="1:14" ht="16.149999999999999" customHeight="1" x14ac:dyDescent="0.15">
      <c r="A44" s="579" t="s">
        <v>67</v>
      </c>
      <c r="B44" s="580"/>
      <c r="C44" s="580"/>
      <c r="D44" s="613"/>
      <c r="E44" s="21"/>
      <c r="F44" s="23"/>
      <c r="G44" s="23"/>
      <c r="H44" s="23"/>
      <c r="I44" s="23"/>
      <c r="J44" s="23"/>
      <c r="K44" s="23"/>
      <c r="M44" s="23" t="e">
        <f t="shared" ref="M44:N44" si="10">+M13-M43</f>
        <v>#DIV/0!</v>
      </c>
      <c r="N44" s="23" t="e">
        <f t="shared" si="10"/>
        <v>#DIV/0!</v>
      </c>
    </row>
    <row r="45" spans="1:14" ht="16.149999999999999" customHeight="1" x14ac:dyDescent="0.15">
      <c r="A45" s="36"/>
      <c r="M45" s="10"/>
      <c r="N45" s="10"/>
    </row>
    <row r="46" spans="1:14" ht="16.149999999999999" customHeight="1" x14ac:dyDescent="0.15">
      <c r="A46" s="36"/>
      <c r="M46" s="10"/>
      <c r="N46" s="10"/>
    </row>
    <row r="47" spans="1:14" ht="16.149999999999999" customHeight="1" x14ac:dyDescent="0.15">
      <c r="A47" s="36"/>
      <c r="M47" s="10"/>
      <c r="N47" s="10"/>
    </row>
    <row r="48" spans="1:14" ht="16.149999999999999" customHeight="1" x14ac:dyDescent="0.15">
      <c r="A48" s="36"/>
      <c r="M48" s="10"/>
      <c r="N48" s="10"/>
    </row>
    <row r="49" spans="1:14" ht="16.149999999999999" customHeight="1" x14ac:dyDescent="0.15">
      <c r="A49" s="36"/>
      <c r="M49" s="10"/>
      <c r="N49" s="10"/>
    </row>
    <row r="50" spans="1:14" ht="16.149999999999999" customHeight="1" x14ac:dyDescent="0.15">
      <c r="A50" s="545" t="s">
        <v>76</v>
      </c>
      <c r="B50" s="545"/>
      <c r="C50" s="545"/>
      <c r="D50" s="546"/>
      <c r="M50" s="10"/>
      <c r="N50" s="10"/>
    </row>
    <row r="51" spans="1:14" ht="16.149999999999999" customHeight="1" x14ac:dyDescent="0.15">
      <c r="A51" s="549" t="s">
        <v>69</v>
      </c>
      <c r="B51" s="550"/>
      <c r="C51" s="553" t="s">
        <v>70</v>
      </c>
      <c r="D51" s="555">
        <f>D2</f>
        <v>0</v>
      </c>
      <c r="E51" s="543" t="s">
        <v>71</v>
      </c>
      <c r="F51" s="12" t="s">
        <v>23</v>
      </c>
      <c r="G51" s="13" t="s">
        <v>24</v>
      </c>
      <c r="H51" s="13" t="s">
        <v>25</v>
      </c>
      <c r="I51" s="13" t="s">
        <v>26</v>
      </c>
      <c r="J51" s="13" t="s">
        <v>27</v>
      </c>
      <c r="K51" s="14" t="s">
        <v>28</v>
      </c>
      <c r="M51" s="336" t="s">
        <v>283</v>
      </c>
      <c r="N51" s="336" t="s">
        <v>283</v>
      </c>
    </row>
    <row r="52" spans="1:14" ht="16.149999999999999" customHeight="1" x14ac:dyDescent="0.15">
      <c r="A52" s="551"/>
      <c r="B52" s="552"/>
      <c r="C52" s="554"/>
      <c r="D52" s="552"/>
      <c r="E52" s="544"/>
      <c r="F52" s="37" t="s">
        <v>78</v>
      </c>
      <c r="G52" s="275">
        <f>G3</f>
        <v>4</v>
      </c>
      <c r="H52" s="275">
        <f t="shared" ref="H52:N52" si="11">H3</f>
        <v>5</v>
      </c>
      <c r="I52" s="275">
        <f t="shared" si="11"/>
        <v>6</v>
      </c>
      <c r="J52" s="275">
        <f t="shared" si="11"/>
        <v>7</v>
      </c>
      <c r="K52" s="275">
        <f t="shared" si="11"/>
        <v>8</v>
      </c>
      <c r="M52" s="275">
        <f t="shared" si="11"/>
        <v>9</v>
      </c>
      <c r="N52" s="275">
        <f t="shared" si="11"/>
        <v>10</v>
      </c>
    </row>
    <row r="53" spans="1:14" ht="16.149999999999999" customHeight="1" x14ac:dyDescent="0.15">
      <c r="A53" s="547" t="s">
        <v>72</v>
      </c>
      <c r="B53" s="548"/>
      <c r="C53" s="548"/>
      <c r="D53" s="548"/>
      <c r="E53" s="38"/>
      <c r="F53" s="39"/>
      <c r="G53" s="39"/>
      <c r="H53" s="39"/>
      <c r="I53" s="39"/>
      <c r="J53" s="39"/>
      <c r="K53" s="39"/>
      <c r="M53" s="39">
        <f t="shared" ref="M53:N53" si="12">M13</f>
        <v>1344000</v>
      </c>
      <c r="N53" s="39">
        <f t="shared" si="12"/>
        <v>2300000</v>
      </c>
    </row>
    <row r="54" spans="1:14" ht="16.149999999999999" customHeight="1" x14ac:dyDescent="0.15">
      <c r="A54" s="557" t="s">
        <v>73</v>
      </c>
      <c r="B54" s="558"/>
      <c r="C54" s="558"/>
      <c r="D54" s="558"/>
      <c r="E54" s="38"/>
      <c r="F54" s="39"/>
      <c r="G54" s="39"/>
      <c r="H54" s="39"/>
      <c r="I54" s="39"/>
      <c r="J54" s="39"/>
      <c r="K54" s="39"/>
      <c r="M54" s="39" t="e">
        <f t="shared" ref="M54:N54" si="13">M39</f>
        <v>#DIV/0!</v>
      </c>
      <c r="N54" s="39" t="e">
        <f t="shared" si="13"/>
        <v>#DIV/0!</v>
      </c>
    </row>
    <row r="55" spans="1:14" ht="16.149999999999999" customHeight="1" x14ac:dyDescent="0.15">
      <c r="A55" s="559" t="s">
        <v>75</v>
      </c>
      <c r="B55" s="608" t="s">
        <v>9</v>
      </c>
      <c r="C55" s="608"/>
      <c r="D55" s="608"/>
      <c r="E55" s="40"/>
      <c r="F55" s="41"/>
      <c r="G55" s="41"/>
      <c r="H55" s="41"/>
      <c r="I55" s="41"/>
      <c r="J55" s="41"/>
      <c r="K55" s="41"/>
      <c r="M55" s="41">
        <f t="shared" ref="M55:N55" si="14">M23</f>
        <v>0</v>
      </c>
      <c r="N55" s="41">
        <f t="shared" si="14"/>
        <v>0</v>
      </c>
    </row>
    <row r="56" spans="1:14" ht="16.149999999999999" customHeight="1" x14ac:dyDescent="0.15">
      <c r="A56" s="560"/>
      <c r="B56" s="562" t="s">
        <v>10</v>
      </c>
      <c r="C56" s="562"/>
      <c r="D56" s="562"/>
      <c r="E56" s="42"/>
      <c r="F56" s="43"/>
      <c r="G56" s="43"/>
      <c r="H56" s="43"/>
      <c r="I56" s="43"/>
      <c r="J56" s="43"/>
      <c r="K56" s="43"/>
      <c r="M56" s="43">
        <f t="shared" ref="M56:N56" si="15">M25</f>
        <v>0</v>
      </c>
      <c r="N56" s="43">
        <f t="shared" si="15"/>
        <v>0</v>
      </c>
    </row>
    <row r="57" spans="1:14" ht="16.149999999999999" customHeight="1" x14ac:dyDescent="0.15">
      <c r="A57" s="560"/>
      <c r="B57" s="562" t="s">
        <v>11</v>
      </c>
      <c r="C57" s="562"/>
      <c r="D57" s="562"/>
      <c r="E57" s="42"/>
      <c r="F57" s="43"/>
      <c r="G57" s="43"/>
      <c r="H57" s="43"/>
      <c r="I57" s="43"/>
      <c r="J57" s="43"/>
      <c r="K57" s="43"/>
      <c r="M57" s="43">
        <f t="shared" ref="M57:N58" si="16">M27</f>
        <v>0</v>
      </c>
      <c r="N57" s="43">
        <f t="shared" si="16"/>
        <v>0</v>
      </c>
    </row>
    <row r="58" spans="1:14" ht="16.149999999999999" customHeight="1" x14ac:dyDescent="0.15">
      <c r="A58" s="560"/>
      <c r="B58" s="562" t="s">
        <v>12</v>
      </c>
      <c r="C58" s="562"/>
      <c r="D58" s="562"/>
      <c r="E58" s="42"/>
      <c r="F58" s="43"/>
      <c r="G58" s="43"/>
      <c r="H58" s="43"/>
      <c r="I58" s="43"/>
      <c r="J58" s="43"/>
      <c r="K58" s="43"/>
      <c r="M58" s="43" t="e">
        <f t="shared" si="16"/>
        <v>#DIV/0!</v>
      </c>
      <c r="N58" s="43" t="e">
        <f t="shared" si="16"/>
        <v>#DIV/0!</v>
      </c>
    </row>
    <row r="59" spans="1:14" ht="16.149999999999999" customHeight="1" x14ac:dyDescent="0.15">
      <c r="A59" s="560"/>
      <c r="B59" s="562"/>
      <c r="C59" s="562"/>
      <c r="D59" s="562"/>
      <c r="E59" s="42"/>
      <c r="F59" s="43"/>
      <c r="G59" s="43"/>
      <c r="H59" s="43"/>
      <c r="I59" s="43"/>
      <c r="J59" s="43"/>
      <c r="K59" s="43"/>
      <c r="M59" s="43"/>
      <c r="N59" s="43"/>
    </row>
    <row r="60" spans="1:14" ht="16.149999999999999" customHeight="1" x14ac:dyDescent="0.15">
      <c r="A60" s="561"/>
      <c r="B60" s="556" t="s">
        <v>7</v>
      </c>
      <c r="C60" s="556"/>
      <c r="D60" s="556"/>
      <c r="E60" s="44"/>
      <c r="F60" s="45"/>
      <c r="G60" s="45"/>
      <c r="H60" s="45"/>
      <c r="I60" s="45"/>
      <c r="J60" s="45"/>
      <c r="K60" s="45"/>
      <c r="M60" s="45" t="e">
        <f t="shared" ref="M60:N60" si="17">M54-SUM(M55:M58)</f>
        <v>#DIV/0!</v>
      </c>
      <c r="N60" s="45" t="e">
        <f t="shared" si="17"/>
        <v>#DIV/0!</v>
      </c>
    </row>
    <row r="61" spans="1:14" ht="16.149999999999999" customHeight="1" x14ac:dyDescent="0.15">
      <c r="A61" s="547" t="s">
        <v>74</v>
      </c>
      <c r="B61" s="548"/>
      <c r="C61" s="548"/>
      <c r="D61" s="548"/>
      <c r="E61" s="38"/>
      <c r="F61" s="39"/>
      <c r="G61" s="39"/>
      <c r="H61" s="39"/>
      <c r="I61" s="39"/>
      <c r="J61" s="39"/>
      <c r="K61" s="39"/>
      <c r="M61" s="39" t="e">
        <f t="shared" ref="M61:N61" si="18">M53-M54</f>
        <v>#DIV/0!</v>
      </c>
      <c r="N61" s="39" t="e">
        <f t="shared" si="18"/>
        <v>#DIV/0!</v>
      </c>
    </row>
  </sheetData>
  <sheetProtection selectLockedCells="1" selectUnlockedCells="1"/>
  <mergeCells count="63">
    <mergeCell ref="A61:D61"/>
    <mergeCell ref="E51:E52"/>
    <mergeCell ref="A53:D53"/>
    <mergeCell ref="A54:D54"/>
    <mergeCell ref="A55:A60"/>
    <mergeCell ref="B55:D55"/>
    <mergeCell ref="B56:D56"/>
    <mergeCell ref="B57:D57"/>
    <mergeCell ref="B58:D58"/>
    <mergeCell ref="B59:D59"/>
    <mergeCell ref="B60:D60"/>
    <mergeCell ref="A51:B52"/>
    <mergeCell ref="C51:C52"/>
    <mergeCell ref="D51:D52"/>
    <mergeCell ref="B41:D41"/>
    <mergeCell ref="B42:D42"/>
    <mergeCell ref="B43:D43"/>
    <mergeCell ref="A44:D44"/>
    <mergeCell ref="A50:D50"/>
    <mergeCell ref="B40:D40"/>
    <mergeCell ref="B29:D29"/>
    <mergeCell ref="B30:D30"/>
    <mergeCell ref="B31:D31"/>
    <mergeCell ref="B32:D32"/>
    <mergeCell ref="B33:D33"/>
    <mergeCell ref="B34:D34"/>
    <mergeCell ref="B35:D35"/>
    <mergeCell ref="B36:D36"/>
    <mergeCell ref="B37:D37"/>
    <mergeCell ref="B38:D38"/>
    <mergeCell ref="B39:D39"/>
    <mergeCell ref="B28:D28"/>
    <mergeCell ref="A14:A4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A5:A13"/>
    <mergeCell ref="B5:D5"/>
    <mergeCell ref="C6:D6"/>
    <mergeCell ref="C7:D7"/>
    <mergeCell ref="B8:D8"/>
    <mergeCell ref="B9:D9"/>
    <mergeCell ref="B10:D10"/>
    <mergeCell ref="B11:D11"/>
    <mergeCell ref="B12:D12"/>
    <mergeCell ref="B13:D13"/>
    <mergeCell ref="F2:F3"/>
    <mergeCell ref="A1:D1"/>
    <mergeCell ref="A2:B3"/>
    <mergeCell ref="C2:C3"/>
    <mergeCell ref="D2:D3"/>
    <mergeCell ref="E2:E3"/>
  </mergeCells>
  <phoneticPr fontId="2"/>
  <pageMargins left="0.39374999999999999" right="0.39374999999999999" top="0.78749999999999998" bottom="0.78749999999999998" header="0.51180555555555551" footer="0.51180555555555551"/>
  <pageSetup paperSize="9" firstPageNumber="0" fitToHeight="0" orientation="portrait" horizontalDpi="300" verticalDpi="300" r:id="rId1"/>
  <headerFooter alignWithMargins="0"/>
  <rowBreaks count="1" manualBreakCount="1">
    <brk id="48" max="1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N61"/>
  <sheetViews>
    <sheetView view="pageBreakPreview" zoomScale="120" zoomScaleNormal="100" zoomScaleSheetLayoutView="120" workbookViewId="0">
      <selection activeCell="D2" sqref="D2:D3"/>
    </sheetView>
  </sheetViews>
  <sheetFormatPr defaultColWidth="8.875" defaultRowHeight="16.149999999999999" customHeight="1" x14ac:dyDescent="0.15"/>
  <cols>
    <col min="1" max="1" width="3.125" style="9" customWidth="1"/>
    <col min="2" max="2" width="2.625" style="9" customWidth="1"/>
    <col min="3" max="3" width="2.5" style="9" customWidth="1"/>
    <col min="4" max="4" width="19.125" style="9" customWidth="1"/>
    <col min="5" max="5" width="3.5" style="9" customWidth="1"/>
    <col min="6" max="11" width="10.25" style="10" customWidth="1"/>
    <col min="12" max="12" width="8.875" style="9" customWidth="1"/>
    <col min="13" max="13" width="10.25" style="9" customWidth="1"/>
    <col min="14" max="14" width="8.875" style="9" hidden="1" customWidth="1"/>
    <col min="15" max="16384" width="8.875" style="9"/>
  </cols>
  <sheetData>
    <row r="1" spans="1:14" ht="16.149999999999999" customHeight="1" x14ac:dyDescent="0.15">
      <c r="A1" s="545" t="s">
        <v>21</v>
      </c>
      <c r="B1" s="545"/>
      <c r="C1" s="545"/>
      <c r="D1" s="546"/>
      <c r="K1" s="11" t="s">
        <v>22</v>
      </c>
    </row>
    <row r="2" spans="1:14" ht="16.149999999999999" customHeight="1" x14ac:dyDescent="0.15">
      <c r="A2" s="549" t="s">
        <v>69</v>
      </c>
      <c r="B2" s="550"/>
      <c r="C2" s="553" t="s">
        <v>70</v>
      </c>
      <c r="D2" s="555"/>
      <c r="E2" s="543" t="s">
        <v>71</v>
      </c>
      <c r="F2" s="585" t="s">
        <v>23</v>
      </c>
      <c r="G2" s="13" t="s">
        <v>24</v>
      </c>
      <c r="H2" s="13" t="s">
        <v>25</v>
      </c>
      <c r="I2" s="13" t="s">
        <v>26</v>
      </c>
      <c r="J2" s="13" t="s">
        <v>27</v>
      </c>
      <c r="K2" s="14" t="s">
        <v>28</v>
      </c>
      <c r="M2" s="13" t="s">
        <v>307</v>
      </c>
      <c r="N2" s="336" t="s">
        <v>283</v>
      </c>
    </row>
    <row r="3" spans="1:14" ht="16.149999999999999" customHeight="1" x14ac:dyDescent="0.15">
      <c r="A3" s="606"/>
      <c r="B3" s="607"/>
      <c r="C3" s="612"/>
      <c r="D3" s="607"/>
      <c r="E3" s="605"/>
      <c r="F3" s="586"/>
      <c r="G3" s="440">
        <v>4</v>
      </c>
      <c r="H3" s="441">
        <f>G3+1</f>
        <v>5</v>
      </c>
      <c r="I3" s="441">
        <f t="shared" ref="I3:K3" si="0">H3+1</f>
        <v>6</v>
      </c>
      <c r="J3" s="441">
        <f t="shared" si="0"/>
        <v>7</v>
      </c>
      <c r="K3" s="441">
        <f t="shared" si="0"/>
        <v>8</v>
      </c>
      <c r="M3" s="275">
        <f>K3+1</f>
        <v>9</v>
      </c>
      <c r="N3" s="275">
        <f>K3+2</f>
        <v>10</v>
      </c>
    </row>
    <row r="4" spans="1:14" ht="16.149999999999999" customHeight="1" x14ac:dyDescent="0.15">
      <c r="A4" s="438"/>
      <c r="B4" s="46"/>
      <c r="C4" s="47"/>
      <c r="D4" s="48" t="s">
        <v>77</v>
      </c>
      <c r="E4" s="439"/>
      <c r="F4" s="37" t="s">
        <v>78</v>
      </c>
      <c r="G4" s="37"/>
      <c r="H4" s="37"/>
      <c r="I4" s="37"/>
      <c r="J4" s="37"/>
      <c r="K4" s="37"/>
      <c r="M4" s="37">
        <v>6</v>
      </c>
      <c r="N4" s="37">
        <v>200</v>
      </c>
    </row>
    <row r="5" spans="1:14" ht="16.149999999999999" customHeight="1" x14ac:dyDescent="0.15">
      <c r="A5" s="620" t="s">
        <v>29</v>
      </c>
      <c r="B5" s="564" t="s">
        <v>30</v>
      </c>
      <c r="C5" s="565"/>
      <c r="D5" s="566"/>
      <c r="E5" s="15">
        <v>1</v>
      </c>
      <c r="F5" s="16"/>
      <c r="G5" s="16"/>
      <c r="H5" s="16"/>
      <c r="I5" s="16"/>
      <c r="J5" s="16"/>
      <c r="K5" s="16"/>
      <c r="M5" s="16">
        <f t="shared" ref="M5:N5" si="1">M6*M7*M4/10</f>
        <v>1344000</v>
      </c>
      <c r="N5" s="16">
        <f t="shared" si="1"/>
        <v>2300000</v>
      </c>
    </row>
    <row r="6" spans="1:14" ht="16.149999999999999" customHeight="1" x14ac:dyDescent="0.15">
      <c r="A6" s="620"/>
      <c r="B6" s="29"/>
      <c r="C6" s="564" t="s">
        <v>308</v>
      </c>
      <c r="D6" s="609"/>
      <c r="E6" s="31"/>
      <c r="F6" s="32"/>
      <c r="G6" s="32"/>
      <c r="H6" s="32"/>
      <c r="I6" s="32"/>
      <c r="J6" s="32"/>
      <c r="K6" s="32"/>
      <c r="M6" s="32">
        <v>8000</v>
      </c>
      <c r="N6" s="32">
        <v>500</v>
      </c>
    </row>
    <row r="7" spans="1:14" ht="16.149999999999999" customHeight="1" x14ac:dyDescent="0.15">
      <c r="A7" s="620"/>
      <c r="B7" s="341"/>
      <c r="C7" s="610" t="s">
        <v>68</v>
      </c>
      <c r="D7" s="611"/>
      <c r="E7" s="341"/>
      <c r="F7" s="342"/>
      <c r="G7" s="342"/>
      <c r="H7" s="342"/>
      <c r="I7" s="342"/>
      <c r="J7" s="342"/>
      <c r="K7" s="342"/>
      <c r="M7" s="28">
        <v>280</v>
      </c>
      <c r="N7" s="28">
        <v>230</v>
      </c>
    </row>
    <row r="8" spans="1:14" ht="16.149999999999999" customHeight="1" x14ac:dyDescent="0.15">
      <c r="A8" s="620"/>
      <c r="B8" s="567" t="s">
        <v>31</v>
      </c>
      <c r="C8" s="568"/>
      <c r="D8" s="569"/>
      <c r="E8" s="15">
        <v>2</v>
      </c>
      <c r="F8" s="16"/>
      <c r="G8" s="16"/>
      <c r="H8" s="16"/>
      <c r="I8" s="16"/>
      <c r="J8" s="16"/>
      <c r="K8" s="16"/>
      <c r="M8" s="16"/>
      <c r="N8" s="16"/>
    </row>
    <row r="9" spans="1:14" ht="16.149999999999999" customHeight="1" x14ac:dyDescent="0.15">
      <c r="A9" s="620"/>
      <c r="B9" s="567" t="s">
        <v>32</v>
      </c>
      <c r="C9" s="568"/>
      <c r="D9" s="569"/>
      <c r="E9" s="15">
        <v>3</v>
      </c>
      <c r="F9" s="16"/>
      <c r="G9" s="16"/>
      <c r="H9" s="16"/>
      <c r="I9" s="16"/>
      <c r="J9" s="16"/>
      <c r="K9" s="16"/>
      <c r="M9" s="16">
        <f>H9*$K$4/10</f>
        <v>0</v>
      </c>
      <c r="N9" s="16">
        <f>I9*$K$4/10</f>
        <v>0</v>
      </c>
    </row>
    <row r="10" spans="1:14" ht="16.149999999999999" customHeight="1" x14ac:dyDescent="0.15">
      <c r="A10" s="620"/>
      <c r="B10" s="570" t="s">
        <v>33</v>
      </c>
      <c r="C10" s="571"/>
      <c r="D10" s="572"/>
      <c r="E10" s="17">
        <v>4</v>
      </c>
      <c r="F10" s="18"/>
      <c r="G10" s="18"/>
      <c r="H10" s="18"/>
      <c r="I10" s="18"/>
      <c r="J10" s="18"/>
      <c r="K10" s="18"/>
      <c r="M10" s="18">
        <f>M9+M5</f>
        <v>1344000</v>
      </c>
      <c r="N10" s="18">
        <f>N9+N5</f>
        <v>2300000</v>
      </c>
    </row>
    <row r="11" spans="1:14" ht="16.149999999999999" customHeight="1" x14ac:dyDescent="0.15">
      <c r="A11" s="620"/>
      <c r="B11" s="576" t="s">
        <v>34</v>
      </c>
      <c r="C11" s="577"/>
      <c r="D11" s="578"/>
      <c r="E11" s="19">
        <v>5</v>
      </c>
      <c r="F11" s="20"/>
      <c r="G11" s="20"/>
      <c r="H11" s="20"/>
      <c r="I11" s="20"/>
      <c r="J11" s="20"/>
      <c r="K11" s="20"/>
      <c r="M11" s="20"/>
      <c r="N11" s="20"/>
    </row>
    <row r="12" spans="1:14" ht="16.149999999999999" customHeight="1" x14ac:dyDescent="0.15">
      <c r="A12" s="620"/>
      <c r="B12" s="576" t="s">
        <v>35</v>
      </c>
      <c r="C12" s="577"/>
      <c r="D12" s="578"/>
      <c r="E12" s="19">
        <v>6</v>
      </c>
      <c r="F12" s="20"/>
      <c r="G12" s="20"/>
      <c r="H12" s="20"/>
      <c r="I12" s="20"/>
      <c r="J12" s="20"/>
      <c r="K12" s="20"/>
      <c r="M12" s="20"/>
      <c r="N12" s="20"/>
    </row>
    <row r="13" spans="1:14" ht="16.149999999999999" customHeight="1" x14ac:dyDescent="0.15">
      <c r="A13" s="620"/>
      <c r="B13" s="579" t="s">
        <v>36</v>
      </c>
      <c r="C13" s="580"/>
      <c r="D13" s="581"/>
      <c r="E13" s="22" t="s">
        <v>37</v>
      </c>
      <c r="F13" s="23"/>
      <c r="G13" s="23"/>
      <c r="H13" s="23"/>
      <c r="I13" s="23"/>
      <c r="J13" s="23"/>
      <c r="K13" s="23"/>
      <c r="M13" s="23">
        <f t="shared" ref="M13:N13" si="2">+M10-M11+M12</f>
        <v>1344000</v>
      </c>
      <c r="N13" s="23">
        <f t="shared" si="2"/>
        <v>2300000</v>
      </c>
    </row>
    <row r="14" spans="1:14" ht="16.149999999999999" customHeight="1" x14ac:dyDescent="0.15">
      <c r="A14" s="563"/>
      <c r="B14" s="582" t="s">
        <v>38</v>
      </c>
      <c r="C14" s="583"/>
      <c r="D14" s="584"/>
      <c r="E14" s="24"/>
      <c r="F14" s="25"/>
      <c r="G14" s="32"/>
      <c r="H14" s="32"/>
      <c r="I14" s="32"/>
      <c r="J14" s="32"/>
      <c r="K14" s="32"/>
      <c r="M14" s="32">
        <f>F14*$K$4/10</f>
        <v>0</v>
      </c>
      <c r="N14" s="32">
        <f>G14*$K$4/10</f>
        <v>0</v>
      </c>
    </row>
    <row r="15" spans="1:14" ht="16.149999999999999" customHeight="1" x14ac:dyDescent="0.15">
      <c r="A15" s="563"/>
      <c r="B15" s="573" t="s">
        <v>39</v>
      </c>
      <c r="C15" s="574"/>
      <c r="D15" s="575"/>
      <c r="E15" s="26"/>
      <c r="F15" s="27"/>
      <c r="G15" s="27"/>
      <c r="H15" s="27"/>
      <c r="I15" s="27"/>
      <c r="J15" s="27"/>
      <c r="K15" s="27"/>
      <c r="M15" s="27">
        <f>F15*$K$4/10</f>
        <v>0</v>
      </c>
      <c r="N15" s="27">
        <f>G15*$K$4/10</f>
        <v>0</v>
      </c>
    </row>
    <row r="16" spans="1:14" ht="16.149999999999999" customHeight="1" x14ac:dyDescent="0.15">
      <c r="A16" s="563"/>
      <c r="B16" s="573" t="s">
        <v>40</v>
      </c>
      <c r="C16" s="574"/>
      <c r="D16" s="575"/>
      <c r="E16" s="26"/>
      <c r="F16" s="27"/>
      <c r="G16" s="27"/>
      <c r="H16" s="27"/>
      <c r="I16" s="27"/>
      <c r="J16" s="27"/>
      <c r="K16" s="27"/>
      <c r="M16" s="27">
        <f t="shared" ref="M16:M24" si="3">F16*$K$4/10</f>
        <v>0</v>
      </c>
      <c r="N16" s="27">
        <f>F16*$K$4/10</f>
        <v>0</v>
      </c>
    </row>
    <row r="17" spans="1:14" ht="16.149999999999999" customHeight="1" x14ac:dyDescent="0.15">
      <c r="A17" s="563"/>
      <c r="B17" s="573" t="s">
        <v>41</v>
      </c>
      <c r="C17" s="574"/>
      <c r="D17" s="575"/>
      <c r="E17" s="26"/>
      <c r="F17" s="27"/>
      <c r="G17" s="27"/>
      <c r="H17" s="27"/>
      <c r="I17" s="27"/>
      <c r="J17" s="27"/>
      <c r="K17" s="27"/>
      <c r="M17" s="27">
        <f t="shared" si="3"/>
        <v>0</v>
      </c>
      <c r="N17" s="27">
        <f>G17*$K$4/10</f>
        <v>0</v>
      </c>
    </row>
    <row r="18" spans="1:14" ht="16.149999999999999" customHeight="1" x14ac:dyDescent="0.15">
      <c r="A18" s="563"/>
      <c r="B18" s="573" t="s">
        <v>42</v>
      </c>
      <c r="C18" s="574"/>
      <c r="D18" s="575"/>
      <c r="E18" s="26"/>
      <c r="F18" s="27"/>
      <c r="G18" s="27"/>
      <c r="H18" s="27"/>
      <c r="I18" s="27"/>
      <c r="J18" s="27"/>
      <c r="K18" s="27"/>
      <c r="M18" s="27">
        <f t="shared" si="3"/>
        <v>0</v>
      </c>
      <c r="N18" s="27">
        <f t="shared" ref="N18:N24" si="4">F18*$K$4/10</f>
        <v>0</v>
      </c>
    </row>
    <row r="19" spans="1:14" ht="16.149999999999999" customHeight="1" x14ac:dyDescent="0.15">
      <c r="A19" s="563"/>
      <c r="B19" s="573" t="s">
        <v>43</v>
      </c>
      <c r="C19" s="574"/>
      <c r="D19" s="575"/>
      <c r="E19" s="26"/>
      <c r="F19" s="27"/>
      <c r="G19" s="27"/>
      <c r="H19" s="27"/>
      <c r="I19" s="27"/>
      <c r="J19" s="27"/>
      <c r="K19" s="27"/>
      <c r="M19" s="27">
        <f t="shared" si="3"/>
        <v>0</v>
      </c>
      <c r="N19" s="27">
        <f t="shared" si="4"/>
        <v>0</v>
      </c>
    </row>
    <row r="20" spans="1:14" ht="16.149999999999999" customHeight="1" x14ac:dyDescent="0.15">
      <c r="A20" s="563"/>
      <c r="B20" s="573" t="s">
        <v>44</v>
      </c>
      <c r="C20" s="574"/>
      <c r="D20" s="575"/>
      <c r="E20" s="26"/>
      <c r="F20" s="27"/>
      <c r="G20" s="27"/>
      <c r="H20" s="27"/>
      <c r="I20" s="27"/>
      <c r="J20" s="27"/>
      <c r="K20" s="27"/>
      <c r="M20" s="27">
        <f t="shared" si="3"/>
        <v>0</v>
      </c>
      <c r="N20" s="27">
        <f t="shared" si="4"/>
        <v>0</v>
      </c>
    </row>
    <row r="21" spans="1:14" ht="16.149999999999999" customHeight="1" x14ac:dyDescent="0.15">
      <c r="A21" s="563"/>
      <c r="B21" s="573" t="s">
        <v>45</v>
      </c>
      <c r="C21" s="574"/>
      <c r="D21" s="575"/>
      <c r="E21" s="26"/>
      <c r="F21" s="27"/>
      <c r="G21" s="27"/>
      <c r="H21" s="27"/>
      <c r="I21" s="27"/>
      <c r="J21" s="27"/>
      <c r="K21" s="27"/>
      <c r="M21" s="27">
        <f t="shared" si="3"/>
        <v>0</v>
      </c>
      <c r="N21" s="27">
        <f t="shared" si="4"/>
        <v>0</v>
      </c>
    </row>
    <row r="22" spans="1:14" ht="16.149999999999999" customHeight="1" x14ac:dyDescent="0.15">
      <c r="A22" s="563"/>
      <c r="B22" s="590" t="s">
        <v>46</v>
      </c>
      <c r="C22" s="591"/>
      <c r="D22" s="592"/>
      <c r="E22" s="341"/>
      <c r="F22" s="342"/>
      <c r="G22" s="49"/>
      <c r="H22" s="49"/>
      <c r="I22" s="49"/>
      <c r="J22" s="49"/>
      <c r="K22" s="82"/>
      <c r="M22" s="82">
        <f t="shared" si="3"/>
        <v>0</v>
      </c>
      <c r="N22" s="82">
        <f t="shared" si="4"/>
        <v>0</v>
      </c>
    </row>
    <row r="23" spans="1:14" ht="16.149999999999999" customHeight="1" x14ac:dyDescent="0.15">
      <c r="A23" s="563"/>
      <c r="B23" s="587" t="s">
        <v>47</v>
      </c>
      <c r="C23" s="588"/>
      <c r="D23" s="589"/>
      <c r="E23" s="29">
        <v>7</v>
      </c>
      <c r="F23" s="30"/>
      <c r="G23" s="50"/>
      <c r="H23" s="50"/>
      <c r="I23" s="32"/>
      <c r="J23" s="32"/>
      <c r="K23" s="32"/>
      <c r="M23" s="32">
        <f t="shared" si="3"/>
        <v>0</v>
      </c>
      <c r="N23" s="32">
        <f t="shared" si="4"/>
        <v>0</v>
      </c>
    </row>
    <row r="24" spans="1:14" ht="16.149999999999999" customHeight="1" x14ac:dyDescent="0.15">
      <c r="A24" s="563"/>
      <c r="B24" s="582" t="s">
        <v>48</v>
      </c>
      <c r="C24" s="583"/>
      <c r="D24" s="584"/>
      <c r="E24" s="31"/>
      <c r="F24" s="32"/>
      <c r="G24" s="25"/>
      <c r="H24" s="25"/>
      <c r="I24" s="25"/>
      <c r="J24" s="25"/>
      <c r="K24" s="25"/>
      <c r="M24" s="25">
        <f t="shared" si="3"/>
        <v>0</v>
      </c>
      <c r="N24" s="25">
        <f t="shared" si="4"/>
        <v>0</v>
      </c>
    </row>
    <row r="25" spans="1:14" ht="16.149999999999999" customHeight="1" x14ac:dyDescent="0.15">
      <c r="A25" s="563"/>
      <c r="B25" s="590" t="s">
        <v>49</v>
      </c>
      <c r="C25" s="591"/>
      <c r="D25" s="592"/>
      <c r="E25" s="341" t="s">
        <v>50</v>
      </c>
      <c r="F25" s="342"/>
      <c r="G25" s="82"/>
      <c r="H25" s="82"/>
      <c r="I25" s="82"/>
      <c r="J25" s="82"/>
      <c r="K25" s="82"/>
      <c r="M25" s="82">
        <f>$F$25*M4/10</f>
        <v>0</v>
      </c>
      <c r="N25" s="82">
        <f>$F$25*N4/10</f>
        <v>0</v>
      </c>
    </row>
    <row r="26" spans="1:14" ht="16.149999999999999" customHeight="1" x14ac:dyDescent="0.15">
      <c r="A26" s="563"/>
      <c r="B26" s="587" t="s">
        <v>51</v>
      </c>
      <c r="C26" s="588"/>
      <c r="D26" s="589"/>
      <c r="E26" s="341">
        <v>8</v>
      </c>
      <c r="F26" s="343"/>
      <c r="G26" s="50"/>
      <c r="H26" s="50"/>
      <c r="I26" s="50"/>
      <c r="J26" s="50"/>
      <c r="K26" s="50"/>
      <c r="M26" s="50">
        <f t="shared" ref="M26:N26" si="5">+M24+M25</f>
        <v>0</v>
      </c>
      <c r="N26" s="50">
        <f t="shared" si="5"/>
        <v>0</v>
      </c>
    </row>
    <row r="27" spans="1:14" ht="27" customHeight="1" x14ac:dyDescent="0.15">
      <c r="A27" s="563"/>
      <c r="B27" s="587" t="s">
        <v>52</v>
      </c>
      <c r="C27" s="588"/>
      <c r="D27" s="589"/>
      <c r="E27" s="15">
        <v>9</v>
      </c>
      <c r="F27" s="16"/>
      <c r="G27" s="16"/>
      <c r="H27" s="16"/>
      <c r="I27" s="16"/>
      <c r="J27" s="16"/>
      <c r="K27" s="16"/>
      <c r="M27" s="16">
        <f>$F27*M4/10</f>
        <v>0</v>
      </c>
      <c r="N27" s="16">
        <f>$F27*N4/10</f>
        <v>0</v>
      </c>
    </row>
    <row r="28" spans="1:14" ht="16.149999999999999" customHeight="1" x14ac:dyDescent="0.15">
      <c r="A28" s="563"/>
      <c r="B28" s="593" t="s">
        <v>53</v>
      </c>
      <c r="C28" s="594"/>
      <c r="D28" s="595"/>
      <c r="E28" s="248">
        <v>10</v>
      </c>
      <c r="F28" s="16"/>
      <c r="G28" s="250"/>
      <c r="H28" s="250"/>
      <c r="I28" s="250"/>
      <c r="J28" s="250"/>
      <c r="K28" s="250"/>
      <c r="M28" s="250" t="e">
        <f>$F$28*M5/$F$5</f>
        <v>#DIV/0!</v>
      </c>
      <c r="N28" s="250" t="e">
        <f>$F$28*N5/$F$5</f>
        <v>#DIV/0!</v>
      </c>
    </row>
    <row r="29" spans="1:14" ht="16.149999999999999" customHeight="1" x14ac:dyDescent="0.15">
      <c r="A29" s="563"/>
      <c r="B29" s="593" t="s">
        <v>54</v>
      </c>
      <c r="C29" s="594"/>
      <c r="D29" s="595"/>
      <c r="E29" s="248">
        <v>11</v>
      </c>
      <c r="F29" s="16"/>
      <c r="G29" s="250"/>
      <c r="H29" s="250"/>
      <c r="I29" s="250"/>
      <c r="J29" s="250"/>
      <c r="K29" s="250"/>
      <c r="M29" s="250">
        <f>H29*$K$4/10</f>
        <v>0</v>
      </c>
      <c r="N29" s="250">
        <f>I29*$K$4/10</f>
        <v>0</v>
      </c>
    </row>
    <row r="30" spans="1:14" ht="16.149999999999999" customHeight="1" x14ac:dyDescent="0.15">
      <c r="A30" s="563"/>
      <c r="B30" s="593" t="s">
        <v>55</v>
      </c>
      <c r="C30" s="594"/>
      <c r="D30" s="595"/>
      <c r="E30" s="248">
        <v>12</v>
      </c>
      <c r="F30" s="16"/>
      <c r="G30" s="250"/>
      <c r="H30" s="250"/>
      <c r="I30" s="250"/>
      <c r="J30" s="250"/>
      <c r="K30" s="250"/>
      <c r="M30" s="250">
        <f>F30*$M$4/10</f>
        <v>0</v>
      </c>
      <c r="N30" s="250">
        <f>F30*$N$4/10</f>
        <v>0</v>
      </c>
    </row>
    <row r="31" spans="1:14" ht="16.149999999999999" customHeight="1" x14ac:dyDescent="0.15">
      <c r="A31" s="563"/>
      <c r="B31" s="599" t="s">
        <v>56</v>
      </c>
      <c r="C31" s="600"/>
      <c r="D31" s="601"/>
      <c r="E31" s="24"/>
      <c r="F31" s="25"/>
      <c r="G31" s="32"/>
      <c r="H31" s="32"/>
      <c r="I31" s="32"/>
      <c r="J31" s="32"/>
      <c r="K31" s="32"/>
      <c r="M31" s="32">
        <f t="shared" ref="M31:M37" si="6">F31*$K$4/10</f>
        <v>0</v>
      </c>
      <c r="N31" s="32">
        <f>F31*$K$4/10</f>
        <v>0</v>
      </c>
    </row>
    <row r="32" spans="1:14" ht="16.149999999999999" customHeight="1" x14ac:dyDescent="0.15">
      <c r="A32" s="563"/>
      <c r="B32" s="602" t="s">
        <v>57</v>
      </c>
      <c r="C32" s="603"/>
      <c r="D32" s="604"/>
      <c r="E32" s="26"/>
      <c r="F32" s="27"/>
      <c r="G32" s="27"/>
      <c r="H32" s="27"/>
      <c r="I32" s="27"/>
      <c r="J32" s="27"/>
      <c r="K32" s="27"/>
      <c r="M32" s="27">
        <f t="shared" si="6"/>
        <v>0</v>
      </c>
      <c r="N32" s="27">
        <f>F32*$K$4/10</f>
        <v>0</v>
      </c>
    </row>
    <row r="33" spans="1:14" ht="16.149999999999999" customHeight="1" x14ac:dyDescent="0.15">
      <c r="A33" s="563"/>
      <c r="B33" s="602" t="s">
        <v>58</v>
      </c>
      <c r="C33" s="603"/>
      <c r="D33" s="604"/>
      <c r="E33" s="26"/>
      <c r="F33" s="27"/>
      <c r="G33" s="27"/>
      <c r="H33" s="27"/>
      <c r="I33" s="27"/>
      <c r="J33" s="27"/>
      <c r="K33" s="27"/>
      <c r="M33" s="27">
        <f t="shared" si="6"/>
        <v>0</v>
      </c>
      <c r="N33" s="27">
        <f>F33*$K$4/10</f>
        <v>0</v>
      </c>
    </row>
    <row r="34" spans="1:14" ht="16.149999999999999" customHeight="1" x14ac:dyDescent="0.15">
      <c r="A34" s="563"/>
      <c r="B34" s="596"/>
      <c r="C34" s="597"/>
      <c r="D34" s="598"/>
      <c r="E34" s="26"/>
      <c r="F34" s="27"/>
      <c r="G34" s="27"/>
      <c r="H34" s="27"/>
      <c r="I34" s="27"/>
      <c r="J34" s="27"/>
      <c r="K34" s="27"/>
      <c r="M34" s="27">
        <f t="shared" si="6"/>
        <v>0</v>
      </c>
      <c r="N34" s="27">
        <f>G34*$K$4/10</f>
        <v>0</v>
      </c>
    </row>
    <row r="35" spans="1:14" ht="16.149999999999999" customHeight="1" x14ac:dyDescent="0.15">
      <c r="A35" s="563"/>
      <c r="B35" s="596"/>
      <c r="C35" s="597"/>
      <c r="D35" s="598"/>
      <c r="E35" s="26"/>
      <c r="F35" s="27"/>
      <c r="G35" s="27"/>
      <c r="H35" s="27"/>
      <c r="I35" s="27"/>
      <c r="J35" s="27"/>
      <c r="K35" s="27"/>
      <c r="M35" s="27">
        <f t="shared" si="6"/>
        <v>0</v>
      </c>
      <c r="N35" s="27">
        <f>G35*$K$4/10</f>
        <v>0</v>
      </c>
    </row>
    <row r="36" spans="1:14" ht="16.149999999999999" customHeight="1" x14ac:dyDescent="0.15">
      <c r="A36" s="563"/>
      <c r="B36" s="596"/>
      <c r="C36" s="597"/>
      <c r="D36" s="598"/>
      <c r="E36" s="26"/>
      <c r="F36" s="27"/>
      <c r="G36" s="27"/>
      <c r="H36" s="27"/>
      <c r="I36" s="27"/>
      <c r="J36" s="27"/>
      <c r="K36" s="27"/>
      <c r="M36" s="27">
        <f t="shared" si="6"/>
        <v>0</v>
      </c>
      <c r="N36" s="27">
        <f>G36*$K$4/10</f>
        <v>0</v>
      </c>
    </row>
    <row r="37" spans="1:14" ht="16.149999999999999" customHeight="1" x14ac:dyDescent="0.15">
      <c r="A37" s="563"/>
      <c r="B37" s="614" t="s">
        <v>59</v>
      </c>
      <c r="C37" s="615"/>
      <c r="D37" s="616"/>
      <c r="E37" s="341"/>
      <c r="F37" s="342"/>
      <c r="G37" s="82"/>
      <c r="H37" s="82"/>
      <c r="I37" s="82"/>
      <c r="J37" s="82"/>
      <c r="K37" s="82"/>
      <c r="M37" s="82">
        <f t="shared" si="6"/>
        <v>0</v>
      </c>
      <c r="N37" s="82">
        <f>G37*$K$4/10</f>
        <v>0</v>
      </c>
    </row>
    <row r="38" spans="1:14" ht="16.149999999999999" customHeight="1" x14ac:dyDescent="0.15">
      <c r="A38" s="563"/>
      <c r="B38" s="617" t="s">
        <v>60</v>
      </c>
      <c r="C38" s="618"/>
      <c r="D38" s="619"/>
      <c r="E38" s="341">
        <v>13</v>
      </c>
      <c r="F38" s="343"/>
      <c r="G38" s="50"/>
      <c r="H38" s="50"/>
      <c r="I38" s="50"/>
      <c r="J38" s="50"/>
      <c r="K38" s="50"/>
      <c r="M38" s="50">
        <f t="shared" ref="M38:N38" si="7">SUM(M31:M37)</f>
        <v>0</v>
      </c>
      <c r="N38" s="50">
        <f t="shared" si="7"/>
        <v>0</v>
      </c>
    </row>
    <row r="39" spans="1:14" ht="16.149999999999999" customHeight="1" x14ac:dyDescent="0.15">
      <c r="A39" s="563"/>
      <c r="B39" s="570" t="s">
        <v>61</v>
      </c>
      <c r="C39" s="571"/>
      <c r="D39" s="572"/>
      <c r="E39" s="33" t="s">
        <v>62</v>
      </c>
      <c r="F39" s="18"/>
      <c r="G39" s="18"/>
      <c r="H39" s="18"/>
      <c r="I39" s="18"/>
      <c r="J39" s="18"/>
      <c r="K39" s="18"/>
      <c r="M39" s="18" t="e">
        <f t="shared" ref="M39:N39" si="8">+M23+M26+M27+M28+M29+M30+M38</f>
        <v>#DIV/0!</v>
      </c>
      <c r="N39" s="18" t="e">
        <f t="shared" si="8"/>
        <v>#DIV/0!</v>
      </c>
    </row>
    <row r="40" spans="1:14" ht="16.149999999999999" customHeight="1" x14ac:dyDescent="0.15">
      <c r="A40" s="563"/>
      <c r="B40" s="576" t="s">
        <v>63</v>
      </c>
      <c r="C40" s="577"/>
      <c r="D40" s="578"/>
      <c r="E40" s="19">
        <v>14</v>
      </c>
      <c r="F40" s="20"/>
      <c r="G40" s="20"/>
      <c r="H40" s="20"/>
      <c r="I40" s="20"/>
      <c r="J40" s="20"/>
      <c r="K40" s="20"/>
      <c r="M40" s="20"/>
      <c r="N40" s="20"/>
    </row>
    <row r="41" spans="1:14" ht="16.149999999999999" customHeight="1" x14ac:dyDescent="0.15">
      <c r="A41" s="563"/>
      <c r="B41" s="576" t="s">
        <v>64</v>
      </c>
      <c r="C41" s="577"/>
      <c r="D41" s="578"/>
      <c r="E41" s="19">
        <v>15</v>
      </c>
      <c r="F41" s="20"/>
      <c r="G41" s="20"/>
      <c r="H41" s="20"/>
      <c r="I41" s="20"/>
      <c r="J41" s="20"/>
      <c r="K41" s="20"/>
      <c r="M41" s="20"/>
      <c r="N41" s="20"/>
    </row>
    <row r="42" spans="1:14" ht="16.149999999999999" customHeight="1" x14ac:dyDescent="0.15">
      <c r="A42" s="563"/>
      <c r="B42" s="576" t="s">
        <v>65</v>
      </c>
      <c r="C42" s="577"/>
      <c r="D42" s="578"/>
      <c r="E42" s="19">
        <v>16</v>
      </c>
      <c r="F42" s="20"/>
      <c r="G42" s="20"/>
      <c r="H42" s="20"/>
      <c r="I42" s="20"/>
      <c r="J42" s="20"/>
      <c r="K42" s="20"/>
      <c r="M42" s="20"/>
      <c r="N42" s="20"/>
    </row>
    <row r="43" spans="1:14" ht="16.149999999999999" customHeight="1" x14ac:dyDescent="0.15">
      <c r="A43" s="563"/>
      <c r="B43" s="540" t="s">
        <v>66</v>
      </c>
      <c r="C43" s="541"/>
      <c r="D43" s="542"/>
      <c r="E43" s="34">
        <v>17</v>
      </c>
      <c r="F43" s="35"/>
      <c r="G43" s="35"/>
      <c r="H43" s="35"/>
      <c r="I43" s="35"/>
      <c r="J43" s="35"/>
      <c r="K43" s="35"/>
      <c r="M43" s="35" t="e">
        <f t="shared" ref="M43:N43" si="9">+M39+M40-M41-M42</f>
        <v>#DIV/0!</v>
      </c>
      <c r="N43" s="35" t="e">
        <f t="shared" si="9"/>
        <v>#DIV/0!</v>
      </c>
    </row>
    <row r="44" spans="1:14" ht="16.149999999999999" customHeight="1" x14ac:dyDescent="0.15">
      <c r="A44" s="579" t="s">
        <v>67</v>
      </c>
      <c r="B44" s="580"/>
      <c r="C44" s="580"/>
      <c r="D44" s="613"/>
      <c r="E44" s="21"/>
      <c r="F44" s="23"/>
      <c r="G44" s="23"/>
      <c r="H44" s="23"/>
      <c r="I44" s="23"/>
      <c r="J44" s="23"/>
      <c r="K44" s="23"/>
      <c r="M44" s="23" t="e">
        <f t="shared" ref="M44:N44" si="10">+M13-M43</f>
        <v>#DIV/0!</v>
      </c>
      <c r="N44" s="23" t="e">
        <f t="shared" si="10"/>
        <v>#DIV/0!</v>
      </c>
    </row>
    <row r="45" spans="1:14" ht="16.149999999999999" customHeight="1" x14ac:dyDescent="0.15">
      <c r="A45" s="36"/>
      <c r="M45" s="10"/>
      <c r="N45" s="10"/>
    </row>
    <row r="46" spans="1:14" ht="16.149999999999999" customHeight="1" x14ac:dyDescent="0.15">
      <c r="A46" s="36"/>
      <c r="M46" s="10"/>
      <c r="N46" s="10"/>
    </row>
    <row r="47" spans="1:14" ht="16.149999999999999" customHeight="1" x14ac:dyDescent="0.15">
      <c r="A47" s="36"/>
      <c r="M47" s="10"/>
      <c r="N47" s="10"/>
    </row>
    <row r="48" spans="1:14" ht="16.149999999999999" customHeight="1" x14ac:dyDescent="0.15">
      <c r="A48" s="36"/>
      <c r="M48" s="10"/>
      <c r="N48" s="10"/>
    </row>
    <row r="49" spans="1:14" ht="16.149999999999999" customHeight="1" x14ac:dyDescent="0.15">
      <c r="A49" s="36"/>
      <c r="M49" s="10"/>
      <c r="N49" s="10"/>
    </row>
    <row r="50" spans="1:14" ht="16.149999999999999" customHeight="1" x14ac:dyDescent="0.15">
      <c r="A50" s="545" t="s">
        <v>76</v>
      </c>
      <c r="B50" s="545"/>
      <c r="C50" s="545"/>
      <c r="D50" s="546"/>
      <c r="M50" s="10"/>
      <c r="N50" s="10"/>
    </row>
    <row r="51" spans="1:14" ht="16.149999999999999" customHeight="1" x14ac:dyDescent="0.15">
      <c r="A51" s="549" t="s">
        <v>69</v>
      </c>
      <c r="B51" s="550"/>
      <c r="C51" s="553" t="s">
        <v>70</v>
      </c>
      <c r="D51" s="555">
        <f>D2</f>
        <v>0</v>
      </c>
      <c r="E51" s="543" t="s">
        <v>71</v>
      </c>
      <c r="F51" s="12" t="s">
        <v>23</v>
      </c>
      <c r="G51" s="13" t="s">
        <v>24</v>
      </c>
      <c r="H51" s="13" t="s">
        <v>25</v>
      </c>
      <c r="I51" s="13" t="s">
        <v>26</v>
      </c>
      <c r="J51" s="13" t="s">
        <v>27</v>
      </c>
      <c r="K51" s="14" t="s">
        <v>28</v>
      </c>
      <c r="M51" s="336" t="s">
        <v>283</v>
      </c>
      <c r="N51" s="336" t="s">
        <v>283</v>
      </c>
    </row>
    <row r="52" spans="1:14" ht="16.149999999999999" customHeight="1" x14ac:dyDescent="0.15">
      <c r="A52" s="551"/>
      <c r="B52" s="552"/>
      <c r="C52" s="554"/>
      <c r="D52" s="552"/>
      <c r="E52" s="544"/>
      <c r="F52" s="37" t="s">
        <v>78</v>
      </c>
      <c r="G52" s="275">
        <f>G3</f>
        <v>4</v>
      </c>
      <c r="H52" s="275">
        <f t="shared" ref="H52:N52" si="11">H3</f>
        <v>5</v>
      </c>
      <c r="I52" s="275">
        <f t="shared" si="11"/>
        <v>6</v>
      </c>
      <c r="J52" s="275">
        <f t="shared" si="11"/>
        <v>7</v>
      </c>
      <c r="K52" s="275">
        <f t="shared" si="11"/>
        <v>8</v>
      </c>
      <c r="M52" s="275">
        <f t="shared" si="11"/>
        <v>9</v>
      </c>
      <c r="N52" s="275">
        <f t="shared" si="11"/>
        <v>10</v>
      </c>
    </row>
    <row r="53" spans="1:14" ht="16.149999999999999" customHeight="1" x14ac:dyDescent="0.15">
      <c r="A53" s="547" t="s">
        <v>72</v>
      </c>
      <c r="B53" s="548"/>
      <c r="C53" s="548"/>
      <c r="D53" s="548"/>
      <c r="E53" s="38"/>
      <c r="F53" s="39"/>
      <c r="G53" s="39"/>
      <c r="H53" s="39"/>
      <c r="I53" s="39"/>
      <c r="J53" s="39"/>
      <c r="K53" s="39"/>
      <c r="M53" s="39">
        <f t="shared" ref="M53:N53" si="12">M13</f>
        <v>1344000</v>
      </c>
      <c r="N53" s="39">
        <f t="shared" si="12"/>
        <v>2300000</v>
      </c>
    </row>
    <row r="54" spans="1:14" ht="16.149999999999999" customHeight="1" x14ac:dyDescent="0.15">
      <c r="A54" s="557" t="s">
        <v>73</v>
      </c>
      <c r="B54" s="558"/>
      <c r="C54" s="558"/>
      <c r="D54" s="558"/>
      <c r="E54" s="38"/>
      <c r="F54" s="39"/>
      <c r="G54" s="39"/>
      <c r="H54" s="39"/>
      <c r="I54" s="39"/>
      <c r="J54" s="39"/>
      <c r="K54" s="39"/>
      <c r="M54" s="39" t="e">
        <f t="shared" ref="M54:N54" si="13">M39</f>
        <v>#DIV/0!</v>
      </c>
      <c r="N54" s="39" t="e">
        <f t="shared" si="13"/>
        <v>#DIV/0!</v>
      </c>
    </row>
    <row r="55" spans="1:14" ht="16.149999999999999" customHeight="1" x14ac:dyDescent="0.15">
      <c r="A55" s="559" t="s">
        <v>75</v>
      </c>
      <c r="B55" s="608" t="s">
        <v>9</v>
      </c>
      <c r="C55" s="608"/>
      <c r="D55" s="608"/>
      <c r="E55" s="40"/>
      <c r="F55" s="41"/>
      <c r="G55" s="41"/>
      <c r="H55" s="41"/>
      <c r="I55" s="41"/>
      <c r="J55" s="41"/>
      <c r="K55" s="41"/>
      <c r="M55" s="41">
        <f t="shared" ref="M55:N55" si="14">M23</f>
        <v>0</v>
      </c>
      <c r="N55" s="41">
        <f t="shared" si="14"/>
        <v>0</v>
      </c>
    </row>
    <row r="56" spans="1:14" ht="16.149999999999999" customHeight="1" x14ac:dyDescent="0.15">
      <c r="A56" s="560"/>
      <c r="B56" s="562" t="s">
        <v>10</v>
      </c>
      <c r="C56" s="562"/>
      <c r="D56" s="562"/>
      <c r="E56" s="42"/>
      <c r="F56" s="43"/>
      <c r="G56" s="43"/>
      <c r="H56" s="43"/>
      <c r="I56" s="43"/>
      <c r="J56" s="43"/>
      <c r="K56" s="43"/>
      <c r="M56" s="43">
        <f t="shared" ref="M56:N56" si="15">M25</f>
        <v>0</v>
      </c>
      <c r="N56" s="43">
        <f t="shared" si="15"/>
        <v>0</v>
      </c>
    </row>
    <row r="57" spans="1:14" ht="16.149999999999999" customHeight="1" x14ac:dyDescent="0.15">
      <c r="A57" s="560"/>
      <c r="B57" s="562" t="s">
        <v>11</v>
      </c>
      <c r="C57" s="562"/>
      <c r="D57" s="562"/>
      <c r="E57" s="42"/>
      <c r="F57" s="43"/>
      <c r="G57" s="43"/>
      <c r="H57" s="43"/>
      <c r="I57" s="43"/>
      <c r="J57" s="43"/>
      <c r="K57" s="43"/>
      <c r="M57" s="43">
        <f t="shared" ref="M57:N58" si="16">M27</f>
        <v>0</v>
      </c>
      <c r="N57" s="43">
        <f t="shared" si="16"/>
        <v>0</v>
      </c>
    </row>
    <row r="58" spans="1:14" ht="16.149999999999999" customHeight="1" x14ac:dyDescent="0.15">
      <c r="A58" s="560"/>
      <c r="B58" s="562" t="s">
        <v>12</v>
      </c>
      <c r="C58" s="562"/>
      <c r="D58" s="562"/>
      <c r="E58" s="42"/>
      <c r="F58" s="43"/>
      <c r="G58" s="43"/>
      <c r="H58" s="43"/>
      <c r="I58" s="43"/>
      <c r="J58" s="43"/>
      <c r="K58" s="43"/>
      <c r="M58" s="43" t="e">
        <f t="shared" si="16"/>
        <v>#DIV/0!</v>
      </c>
      <c r="N58" s="43" t="e">
        <f t="shared" si="16"/>
        <v>#DIV/0!</v>
      </c>
    </row>
    <row r="59" spans="1:14" ht="16.149999999999999" customHeight="1" x14ac:dyDescent="0.15">
      <c r="A59" s="560"/>
      <c r="B59" s="562"/>
      <c r="C59" s="562"/>
      <c r="D59" s="562"/>
      <c r="E59" s="42"/>
      <c r="F59" s="43"/>
      <c r="G59" s="43"/>
      <c r="H59" s="43"/>
      <c r="I59" s="43"/>
      <c r="J59" s="43"/>
      <c r="K59" s="43"/>
      <c r="M59" s="43"/>
      <c r="N59" s="43"/>
    </row>
    <row r="60" spans="1:14" ht="16.149999999999999" customHeight="1" x14ac:dyDescent="0.15">
      <c r="A60" s="561"/>
      <c r="B60" s="556" t="s">
        <v>7</v>
      </c>
      <c r="C60" s="556"/>
      <c r="D60" s="556"/>
      <c r="E60" s="44"/>
      <c r="F60" s="45"/>
      <c r="G60" s="45"/>
      <c r="H60" s="45"/>
      <c r="I60" s="45"/>
      <c r="J60" s="45"/>
      <c r="K60" s="45"/>
      <c r="M60" s="45" t="e">
        <f t="shared" ref="M60:N60" si="17">M54-SUM(M55:M58)</f>
        <v>#DIV/0!</v>
      </c>
      <c r="N60" s="45" t="e">
        <f t="shared" si="17"/>
        <v>#DIV/0!</v>
      </c>
    </row>
    <row r="61" spans="1:14" ht="16.149999999999999" customHeight="1" x14ac:dyDescent="0.15">
      <c r="A61" s="547" t="s">
        <v>74</v>
      </c>
      <c r="B61" s="548"/>
      <c r="C61" s="548"/>
      <c r="D61" s="548"/>
      <c r="E61" s="38"/>
      <c r="F61" s="39"/>
      <c r="G61" s="39"/>
      <c r="H61" s="39"/>
      <c r="I61" s="39"/>
      <c r="J61" s="39"/>
      <c r="K61" s="39"/>
      <c r="M61" s="39" t="e">
        <f t="shared" ref="M61:N61" si="18">M53-M54</f>
        <v>#DIV/0!</v>
      </c>
      <c r="N61" s="39" t="e">
        <f t="shared" si="18"/>
        <v>#DIV/0!</v>
      </c>
    </row>
  </sheetData>
  <sheetProtection selectLockedCells="1" selectUnlockedCells="1"/>
  <mergeCells count="63">
    <mergeCell ref="A61:D61"/>
    <mergeCell ref="E51:E52"/>
    <mergeCell ref="A53:D53"/>
    <mergeCell ref="A54:D54"/>
    <mergeCell ref="A55:A60"/>
    <mergeCell ref="B55:D55"/>
    <mergeCell ref="B56:D56"/>
    <mergeCell ref="B57:D57"/>
    <mergeCell ref="B58:D58"/>
    <mergeCell ref="B59:D59"/>
    <mergeCell ref="B60:D60"/>
    <mergeCell ref="A51:B52"/>
    <mergeCell ref="C51:C52"/>
    <mergeCell ref="D51:D52"/>
    <mergeCell ref="B41:D41"/>
    <mergeCell ref="B42:D42"/>
    <mergeCell ref="B43:D43"/>
    <mergeCell ref="A44:D44"/>
    <mergeCell ref="A50:D50"/>
    <mergeCell ref="B40:D40"/>
    <mergeCell ref="B29:D29"/>
    <mergeCell ref="B30:D30"/>
    <mergeCell ref="B31:D31"/>
    <mergeCell ref="B32:D32"/>
    <mergeCell ref="B33:D33"/>
    <mergeCell ref="B34:D34"/>
    <mergeCell ref="B35:D35"/>
    <mergeCell ref="B36:D36"/>
    <mergeCell ref="B37:D37"/>
    <mergeCell ref="B38:D38"/>
    <mergeCell ref="B39:D39"/>
    <mergeCell ref="B28:D28"/>
    <mergeCell ref="A14:A4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A5:A13"/>
    <mergeCell ref="B5:D5"/>
    <mergeCell ref="C6:D6"/>
    <mergeCell ref="C7:D7"/>
    <mergeCell ref="B8:D8"/>
    <mergeCell ref="B9:D9"/>
    <mergeCell ref="B10:D10"/>
    <mergeCell ref="B11:D11"/>
    <mergeCell ref="B12:D12"/>
    <mergeCell ref="B13:D13"/>
    <mergeCell ref="F2:F3"/>
    <mergeCell ref="A1:D1"/>
    <mergeCell ref="A2:B3"/>
    <mergeCell ref="C2:C3"/>
    <mergeCell ref="D2:D3"/>
    <mergeCell ref="E2:E3"/>
  </mergeCells>
  <phoneticPr fontId="2"/>
  <pageMargins left="0.39374999999999999" right="0.39374999999999999" top="0.78749999999999998" bottom="0.78749999999999998" header="0.51180555555555551" footer="0.51180555555555551"/>
  <pageSetup paperSize="9" firstPageNumber="0" fitToHeight="0" orientation="portrait" horizontalDpi="300" verticalDpi="300" r:id="rId1"/>
  <headerFooter alignWithMargins="0"/>
  <rowBreaks count="1" manualBreakCount="1">
    <brk id="48" max="1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N61"/>
  <sheetViews>
    <sheetView view="pageBreakPreview" zoomScale="120" zoomScaleNormal="100" zoomScaleSheetLayoutView="120" workbookViewId="0">
      <selection activeCell="D2" sqref="D2:D3"/>
    </sheetView>
  </sheetViews>
  <sheetFormatPr defaultColWidth="8.875" defaultRowHeight="16.149999999999999" customHeight="1" x14ac:dyDescent="0.15"/>
  <cols>
    <col min="1" max="1" width="3.125" style="9" customWidth="1"/>
    <col min="2" max="2" width="2.625" style="9" customWidth="1"/>
    <col min="3" max="3" width="2.5" style="9" customWidth="1"/>
    <col min="4" max="4" width="19.125" style="9" customWidth="1"/>
    <col min="5" max="5" width="3.5" style="9" customWidth="1"/>
    <col min="6" max="11" width="10.25" style="10" customWidth="1"/>
    <col min="12" max="12" width="8.875" style="9" customWidth="1"/>
    <col min="13" max="13" width="10.25" style="9" customWidth="1"/>
    <col min="14" max="14" width="8.875" style="9" hidden="1" customWidth="1"/>
    <col min="15" max="16384" width="8.875" style="9"/>
  </cols>
  <sheetData>
    <row r="1" spans="1:14" ht="16.149999999999999" customHeight="1" x14ac:dyDescent="0.15">
      <c r="A1" s="545" t="s">
        <v>21</v>
      </c>
      <c r="B1" s="545"/>
      <c r="C1" s="545"/>
      <c r="D1" s="546"/>
      <c r="K1" s="11" t="s">
        <v>22</v>
      </c>
    </row>
    <row r="2" spans="1:14" ht="16.149999999999999" customHeight="1" x14ac:dyDescent="0.15">
      <c r="A2" s="549" t="s">
        <v>69</v>
      </c>
      <c r="B2" s="550"/>
      <c r="C2" s="553" t="s">
        <v>70</v>
      </c>
      <c r="D2" s="555"/>
      <c r="E2" s="543" t="s">
        <v>71</v>
      </c>
      <c r="F2" s="585" t="s">
        <v>23</v>
      </c>
      <c r="G2" s="13" t="s">
        <v>24</v>
      </c>
      <c r="H2" s="13" t="s">
        <v>25</v>
      </c>
      <c r="I2" s="13" t="s">
        <v>26</v>
      </c>
      <c r="J2" s="13" t="s">
        <v>27</v>
      </c>
      <c r="K2" s="14" t="s">
        <v>28</v>
      </c>
      <c r="M2" s="13" t="s">
        <v>307</v>
      </c>
      <c r="N2" s="336" t="s">
        <v>283</v>
      </c>
    </row>
    <row r="3" spans="1:14" ht="16.149999999999999" customHeight="1" x14ac:dyDescent="0.15">
      <c r="A3" s="606"/>
      <c r="B3" s="607"/>
      <c r="C3" s="612"/>
      <c r="D3" s="607"/>
      <c r="E3" s="605"/>
      <c r="F3" s="586"/>
      <c r="G3" s="440">
        <v>4</v>
      </c>
      <c r="H3" s="441">
        <f>G3+1</f>
        <v>5</v>
      </c>
      <c r="I3" s="441">
        <f t="shared" ref="I3:K3" si="0">H3+1</f>
        <v>6</v>
      </c>
      <c r="J3" s="441">
        <f t="shared" si="0"/>
        <v>7</v>
      </c>
      <c r="K3" s="441">
        <f t="shared" si="0"/>
        <v>8</v>
      </c>
      <c r="M3" s="275">
        <f>K3+1</f>
        <v>9</v>
      </c>
      <c r="N3" s="275">
        <f>K3+2</f>
        <v>10</v>
      </c>
    </row>
    <row r="4" spans="1:14" ht="16.149999999999999" customHeight="1" x14ac:dyDescent="0.15">
      <c r="A4" s="438"/>
      <c r="B4" s="46"/>
      <c r="C4" s="47"/>
      <c r="D4" s="48" t="s">
        <v>77</v>
      </c>
      <c r="E4" s="439"/>
      <c r="F4" s="37" t="s">
        <v>78</v>
      </c>
      <c r="G4" s="37"/>
      <c r="H4" s="37"/>
      <c r="I4" s="37"/>
      <c r="J4" s="37"/>
      <c r="K4" s="37"/>
      <c r="M4" s="37">
        <v>6</v>
      </c>
      <c r="N4" s="37">
        <v>200</v>
      </c>
    </row>
    <row r="5" spans="1:14" ht="16.149999999999999" customHeight="1" x14ac:dyDescent="0.15">
      <c r="A5" s="620" t="s">
        <v>29</v>
      </c>
      <c r="B5" s="564" t="s">
        <v>30</v>
      </c>
      <c r="C5" s="565"/>
      <c r="D5" s="566"/>
      <c r="E5" s="15">
        <v>1</v>
      </c>
      <c r="F5" s="16"/>
      <c r="G5" s="16"/>
      <c r="H5" s="16"/>
      <c r="I5" s="16"/>
      <c r="J5" s="16"/>
      <c r="K5" s="16"/>
      <c r="M5" s="16">
        <f t="shared" ref="M5:N5" si="1">M6*M7*M4/10</f>
        <v>1344000</v>
      </c>
      <c r="N5" s="16">
        <f t="shared" si="1"/>
        <v>2300000</v>
      </c>
    </row>
    <row r="6" spans="1:14" ht="16.149999999999999" customHeight="1" x14ac:dyDescent="0.15">
      <c r="A6" s="620"/>
      <c r="B6" s="29"/>
      <c r="C6" s="564" t="s">
        <v>308</v>
      </c>
      <c r="D6" s="609"/>
      <c r="E6" s="31"/>
      <c r="F6" s="32"/>
      <c r="G6" s="32"/>
      <c r="H6" s="32"/>
      <c r="I6" s="32"/>
      <c r="J6" s="32"/>
      <c r="K6" s="32"/>
      <c r="M6" s="32">
        <v>8000</v>
      </c>
      <c r="N6" s="32">
        <v>500</v>
      </c>
    </row>
    <row r="7" spans="1:14" ht="16.149999999999999" customHeight="1" x14ac:dyDescent="0.15">
      <c r="A7" s="620"/>
      <c r="B7" s="341"/>
      <c r="C7" s="610" t="s">
        <v>68</v>
      </c>
      <c r="D7" s="611"/>
      <c r="E7" s="341"/>
      <c r="F7" s="342"/>
      <c r="G7" s="342"/>
      <c r="H7" s="342"/>
      <c r="I7" s="342"/>
      <c r="J7" s="342"/>
      <c r="K7" s="342"/>
      <c r="M7" s="28">
        <v>280</v>
      </c>
      <c r="N7" s="28">
        <v>230</v>
      </c>
    </row>
    <row r="8" spans="1:14" ht="16.149999999999999" customHeight="1" x14ac:dyDescent="0.15">
      <c r="A8" s="620"/>
      <c r="B8" s="567" t="s">
        <v>31</v>
      </c>
      <c r="C8" s="568"/>
      <c r="D8" s="569"/>
      <c r="E8" s="15">
        <v>2</v>
      </c>
      <c r="F8" s="16"/>
      <c r="G8" s="16"/>
      <c r="H8" s="16"/>
      <c r="I8" s="16"/>
      <c r="J8" s="16"/>
      <c r="K8" s="16"/>
      <c r="M8" s="16"/>
      <c r="N8" s="16"/>
    </row>
    <row r="9" spans="1:14" ht="16.149999999999999" customHeight="1" x14ac:dyDescent="0.15">
      <c r="A9" s="620"/>
      <c r="B9" s="567" t="s">
        <v>32</v>
      </c>
      <c r="C9" s="568"/>
      <c r="D9" s="569"/>
      <c r="E9" s="15">
        <v>3</v>
      </c>
      <c r="F9" s="16"/>
      <c r="G9" s="16"/>
      <c r="H9" s="16"/>
      <c r="I9" s="16"/>
      <c r="J9" s="16"/>
      <c r="K9" s="16"/>
      <c r="M9" s="16">
        <f>H9*$K$4/10</f>
        <v>0</v>
      </c>
      <c r="N9" s="16">
        <f>I9*$K$4/10</f>
        <v>0</v>
      </c>
    </row>
    <row r="10" spans="1:14" ht="16.149999999999999" customHeight="1" x14ac:dyDescent="0.15">
      <c r="A10" s="620"/>
      <c r="B10" s="570" t="s">
        <v>33</v>
      </c>
      <c r="C10" s="571"/>
      <c r="D10" s="572"/>
      <c r="E10" s="17">
        <v>4</v>
      </c>
      <c r="F10" s="18"/>
      <c r="G10" s="18"/>
      <c r="H10" s="18"/>
      <c r="I10" s="18"/>
      <c r="J10" s="18"/>
      <c r="K10" s="18"/>
      <c r="M10" s="18">
        <f>M9+M5</f>
        <v>1344000</v>
      </c>
      <c r="N10" s="18">
        <f>N9+N5</f>
        <v>2300000</v>
      </c>
    </row>
    <row r="11" spans="1:14" ht="16.149999999999999" customHeight="1" x14ac:dyDescent="0.15">
      <c r="A11" s="620"/>
      <c r="B11" s="576" t="s">
        <v>34</v>
      </c>
      <c r="C11" s="577"/>
      <c r="D11" s="578"/>
      <c r="E11" s="19">
        <v>5</v>
      </c>
      <c r="F11" s="20"/>
      <c r="G11" s="20"/>
      <c r="H11" s="20"/>
      <c r="I11" s="20"/>
      <c r="J11" s="20"/>
      <c r="K11" s="20"/>
      <c r="M11" s="20"/>
      <c r="N11" s="20"/>
    </row>
    <row r="12" spans="1:14" ht="16.149999999999999" customHeight="1" x14ac:dyDescent="0.15">
      <c r="A12" s="620"/>
      <c r="B12" s="576" t="s">
        <v>35</v>
      </c>
      <c r="C12" s="577"/>
      <c r="D12" s="578"/>
      <c r="E12" s="19">
        <v>6</v>
      </c>
      <c r="F12" s="20"/>
      <c r="G12" s="20"/>
      <c r="H12" s="20"/>
      <c r="I12" s="20"/>
      <c r="J12" s="20"/>
      <c r="K12" s="20"/>
      <c r="M12" s="20"/>
      <c r="N12" s="20"/>
    </row>
    <row r="13" spans="1:14" ht="16.149999999999999" customHeight="1" x14ac:dyDescent="0.15">
      <c r="A13" s="620"/>
      <c r="B13" s="579" t="s">
        <v>36</v>
      </c>
      <c r="C13" s="580"/>
      <c r="D13" s="581"/>
      <c r="E13" s="22" t="s">
        <v>37</v>
      </c>
      <c r="F13" s="23"/>
      <c r="G13" s="23"/>
      <c r="H13" s="23"/>
      <c r="I13" s="23"/>
      <c r="J13" s="23"/>
      <c r="K13" s="23"/>
      <c r="M13" s="23">
        <f t="shared" ref="M13:N13" si="2">+M10-M11+M12</f>
        <v>1344000</v>
      </c>
      <c r="N13" s="23">
        <f t="shared" si="2"/>
        <v>2300000</v>
      </c>
    </row>
    <row r="14" spans="1:14" ht="16.149999999999999" customHeight="1" x14ac:dyDescent="0.15">
      <c r="A14" s="563"/>
      <c r="B14" s="582" t="s">
        <v>38</v>
      </c>
      <c r="C14" s="583"/>
      <c r="D14" s="584"/>
      <c r="E14" s="24"/>
      <c r="F14" s="25"/>
      <c r="G14" s="32"/>
      <c r="H14" s="32"/>
      <c r="I14" s="32"/>
      <c r="J14" s="32"/>
      <c r="K14" s="32"/>
      <c r="M14" s="32">
        <f>F14*$K$4/10</f>
        <v>0</v>
      </c>
      <c r="N14" s="32">
        <f>G14*$K$4/10</f>
        <v>0</v>
      </c>
    </row>
    <row r="15" spans="1:14" ht="16.149999999999999" customHeight="1" x14ac:dyDescent="0.15">
      <c r="A15" s="563"/>
      <c r="B15" s="573" t="s">
        <v>39</v>
      </c>
      <c r="C15" s="574"/>
      <c r="D15" s="575"/>
      <c r="E15" s="26"/>
      <c r="F15" s="27"/>
      <c r="G15" s="27"/>
      <c r="H15" s="27"/>
      <c r="I15" s="27"/>
      <c r="J15" s="27"/>
      <c r="K15" s="27"/>
      <c r="M15" s="27">
        <f>F15*$K$4/10</f>
        <v>0</v>
      </c>
      <c r="N15" s="27">
        <f>G15*$K$4/10</f>
        <v>0</v>
      </c>
    </row>
    <row r="16" spans="1:14" ht="16.149999999999999" customHeight="1" x14ac:dyDescent="0.15">
      <c r="A16" s="563"/>
      <c r="B16" s="573" t="s">
        <v>40</v>
      </c>
      <c r="C16" s="574"/>
      <c r="D16" s="575"/>
      <c r="E16" s="26"/>
      <c r="F16" s="27"/>
      <c r="G16" s="27"/>
      <c r="H16" s="27"/>
      <c r="I16" s="27"/>
      <c r="J16" s="27"/>
      <c r="K16" s="27"/>
      <c r="M16" s="27">
        <f t="shared" ref="M16:M24" si="3">F16*$K$4/10</f>
        <v>0</v>
      </c>
      <c r="N16" s="27">
        <f>F16*$K$4/10</f>
        <v>0</v>
      </c>
    </row>
    <row r="17" spans="1:14" ht="16.149999999999999" customHeight="1" x14ac:dyDescent="0.15">
      <c r="A17" s="563"/>
      <c r="B17" s="573" t="s">
        <v>41</v>
      </c>
      <c r="C17" s="574"/>
      <c r="D17" s="575"/>
      <c r="E17" s="26"/>
      <c r="F17" s="27"/>
      <c r="G17" s="27"/>
      <c r="H17" s="27"/>
      <c r="I17" s="27"/>
      <c r="J17" s="27"/>
      <c r="K17" s="27"/>
      <c r="M17" s="27">
        <f t="shared" si="3"/>
        <v>0</v>
      </c>
      <c r="N17" s="27">
        <f>G17*$K$4/10</f>
        <v>0</v>
      </c>
    </row>
    <row r="18" spans="1:14" ht="16.149999999999999" customHeight="1" x14ac:dyDescent="0.15">
      <c r="A18" s="563"/>
      <c r="B18" s="573" t="s">
        <v>42</v>
      </c>
      <c r="C18" s="574"/>
      <c r="D18" s="575"/>
      <c r="E18" s="26"/>
      <c r="F18" s="27"/>
      <c r="G18" s="27"/>
      <c r="H18" s="27"/>
      <c r="I18" s="27"/>
      <c r="J18" s="27"/>
      <c r="K18" s="27"/>
      <c r="M18" s="27">
        <f t="shared" si="3"/>
        <v>0</v>
      </c>
      <c r="N18" s="27">
        <f t="shared" ref="N18:N24" si="4">F18*$K$4/10</f>
        <v>0</v>
      </c>
    </row>
    <row r="19" spans="1:14" ht="16.149999999999999" customHeight="1" x14ac:dyDescent="0.15">
      <c r="A19" s="563"/>
      <c r="B19" s="573" t="s">
        <v>43</v>
      </c>
      <c r="C19" s="574"/>
      <c r="D19" s="575"/>
      <c r="E19" s="26"/>
      <c r="F19" s="27"/>
      <c r="G19" s="27"/>
      <c r="H19" s="27"/>
      <c r="I19" s="27"/>
      <c r="J19" s="27"/>
      <c r="K19" s="27"/>
      <c r="M19" s="27">
        <f t="shared" si="3"/>
        <v>0</v>
      </c>
      <c r="N19" s="27">
        <f t="shared" si="4"/>
        <v>0</v>
      </c>
    </row>
    <row r="20" spans="1:14" ht="16.149999999999999" customHeight="1" x14ac:dyDescent="0.15">
      <c r="A20" s="563"/>
      <c r="B20" s="573" t="s">
        <v>44</v>
      </c>
      <c r="C20" s="574"/>
      <c r="D20" s="575"/>
      <c r="E20" s="26"/>
      <c r="F20" s="27"/>
      <c r="G20" s="27"/>
      <c r="H20" s="27"/>
      <c r="I20" s="27"/>
      <c r="J20" s="27"/>
      <c r="K20" s="27"/>
      <c r="M20" s="27">
        <f t="shared" si="3"/>
        <v>0</v>
      </c>
      <c r="N20" s="27">
        <f t="shared" si="4"/>
        <v>0</v>
      </c>
    </row>
    <row r="21" spans="1:14" ht="16.149999999999999" customHeight="1" x14ac:dyDescent="0.15">
      <c r="A21" s="563"/>
      <c r="B21" s="573" t="s">
        <v>45</v>
      </c>
      <c r="C21" s="574"/>
      <c r="D21" s="575"/>
      <c r="E21" s="26"/>
      <c r="F21" s="27"/>
      <c r="G21" s="27"/>
      <c r="H21" s="27"/>
      <c r="I21" s="27"/>
      <c r="J21" s="27"/>
      <c r="K21" s="27"/>
      <c r="M21" s="27">
        <f t="shared" si="3"/>
        <v>0</v>
      </c>
      <c r="N21" s="27">
        <f t="shared" si="4"/>
        <v>0</v>
      </c>
    </row>
    <row r="22" spans="1:14" ht="16.149999999999999" customHeight="1" x14ac:dyDescent="0.15">
      <c r="A22" s="563"/>
      <c r="B22" s="590" t="s">
        <v>46</v>
      </c>
      <c r="C22" s="591"/>
      <c r="D22" s="592"/>
      <c r="E22" s="341"/>
      <c r="F22" s="342"/>
      <c r="G22" s="49"/>
      <c r="H22" s="49"/>
      <c r="I22" s="49"/>
      <c r="J22" s="49"/>
      <c r="K22" s="82"/>
      <c r="M22" s="82">
        <f t="shared" si="3"/>
        <v>0</v>
      </c>
      <c r="N22" s="82">
        <f t="shared" si="4"/>
        <v>0</v>
      </c>
    </row>
    <row r="23" spans="1:14" ht="16.149999999999999" customHeight="1" x14ac:dyDescent="0.15">
      <c r="A23" s="563"/>
      <c r="B23" s="587" t="s">
        <v>47</v>
      </c>
      <c r="C23" s="588"/>
      <c r="D23" s="589"/>
      <c r="E23" s="29">
        <v>7</v>
      </c>
      <c r="F23" s="30"/>
      <c r="G23" s="50"/>
      <c r="H23" s="50"/>
      <c r="I23" s="32"/>
      <c r="J23" s="32"/>
      <c r="K23" s="32"/>
      <c r="M23" s="32">
        <f t="shared" si="3"/>
        <v>0</v>
      </c>
      <c r="N23" s="32">
        <f t="shared" si="4"/>
        <v>0</v>
      </c>
    </row>
    <row r="24" spans="1:14" ht="16.149999999999999" customHeight="1" x14ac:dyDescent="0.15">
      <c r="A24" s="563"/>
      <c r="B24" s="582" t="s">
        <v>48</v>
      </c>
      <c r="C24" s="583"/>
      <c r="D24" s="584"/>
      <c r="E24" s="31"/>
      <c r="F24" s="32"/>
      <c r="G24" s="25"/>
      <c r="H24" s="25"/>
      <c r="I24" s="25"/>
      <c r="J24" s="25"/>
      <c r="K24" s="25"/>
      <c r="M24" s="25">
        <f t="shared" si="3"/>
        <v>0</v>
      </c>
      <c r="N24" s="25">
        <f t="shared" si="4"/>
        <v>0</v>
      </c>
    </row>
    <row r="25" spans="1:14" ht="16.149999999999999" customHeight="1" x14ac:dyDescent="0.15">
      <c r="A25" s="563"/>
      <c r="B25" s="590" t="s">
        <v>49</v>
      </c>
      <c r="C25" s="591"/>
      <c r="D25" s="592"/>
      <c r="E25" s="341" t="s">
        <v>50</v>
      </c>
      <c r="F25" s="342"/>
      <c r="G25" s="82"/>
      <c r="H25" s="82"/>
      <c r="I25" s="82"/>
      <c r="J25" s="82"/>
      <c r="K25" s="82"/>
      <c r="M25" s="82">
        <f>$F$25*M4/10</f>
        <v>0</v>
      </c>
      <c r="N25" s="82">
        <f>$F$25*N4/10</f>
        <v>0</v>
      </c>
    </row>
    <row r="26" spans="1:14" ht="16.149999999999999" customHeight="1" x14ac:dyDescent="0.15">
      <c r="A26" s="563"/>
      <c r="B26" s="587" t="s">
        <v>51</v>
      </c>
      <c r="C26" s="588"/>
      <c r="D26" s="589"/>
      <c r="E26" s="341">
        <v>8</v>
      </c>
      <c r="F26" s="343"/>
      <c r="G26" s="50"/>
      <c r="H26" s="50"/>
      <c r="I26" s="50"/>
      <c r="J26" s="50"/>
      <c r="K26" s="50"/>
      <c r="M26" s="50">
        <f t="shared" ref="M26:N26" si="5">+M24+M25</f>
        <v>0</v>
      </c>
      <c r="N26" s="50">
        <f t="shared" si="5"/>
        <v>0</v>
      </c>
    </row>
    <row r="27" spans="1:14" ht="27" customHeight="1" x14ac:dyDescent="0.15">
      <c r="A27" s="563"/>
      <c r="B27" s="587" t="s">
        <v>52</v>
      </c>
      <c r="C27" s="588"/>
      <c r="D27" s="589"/>
      <c r="E27" s="15">
        <v>9</v>
      </c>
      <c r="F27" s="16"/>
      <c r="G27" s="16"/>
      <c r="H27" s="16"/>
      <c r="I27" s="16"/>
      <c r="J27" s="16"/>
      <c r="K27" s="16"/>
      <c r="M27" s="16">
        <f>$F27*M4/10</f>
        <v>0</v>
      </c>
      <c r="N27" s="16">
        <f>$F27*N4/10</f>
        <v>0</v>
      </c>
    </row>
    <row r="28" spans="1:14" ht="16.149999999999999" customHeight="1" x14ac:dyDescent="0.15">
      <c r="A28" s="563"/>
      <c r="B28" s="593" t="s">
        <v>53</v>
      </c>
      <c r="C28" s="594"/>
      <c r="D28" s="595"/>
      <c r="E28" s="248">
        <v>10</v>
      </c>
      <c r="F28" s="16"/>
      <c r="G28" s="250"/>
      <c r="H28" s="250"/>
      <c r="I28" s="250"/>
      <c r="J28" s="250"/>
      <c r="K28" s="250"/>
      <c r="M28" s="250" t="e">
        <f>$F$28*M5/$F$5</f>
        <v>#DIV/0!</v>
      </c>
      <c r="N28" s="250" t="e">
        <f>$F$28*N5/$F$5</f>
        <v>#DIV/0!</v>
      </c>
    </row>
    <row r="29" spans="1:14" ht="16.149999999999999" customHeight="1" x14ac:dyDescent="0.15">
      <c r="A29" s="563"/>
      <c r="B29" s="593" t="s">
        <v>54</v>
      </c>
      <c r="C29" s="594"/>
      <c r="D29" s="595"/>
      <c r="E29" s="248">
        <v>11</v>
      </c>
      <c r="F29" s="16"/>
      <c r="G29" s="250"/>
      <c r="H29" s="250"/>
      <c r="I29" s="250"/>
      <c r="J29" s="250"/>
      <c r="K29" s="250"/>
      <c r="M29" s="250">
        <f>H29*$K$4/10</f>
        <v>0</v>
      </c>
      <c r="N29" s="250">
        <f>I29*$K$4/10</f>
        <v>0</v>
      </c>
    </row>
    <row r="30" spans="1:14" ht="16.149999999999999" customHeight="1" x14ac:dyDescent="0.15">
      <c r="A30" s="563"/>
      <c r="B30" s="593" t="s">
        <v>55</v>
      </c>
      <c r="C30" s="594"/>
      <c r="D30" s="595"/>
      <c r="E30" s="248">
        <v>12</v>
      </c>
      <c r="F30" s="16"/>
      <c r="G30" s="250"/>
      <c r="H30" s="250"/>
      <c r="I30" s="250"/>
      <c r="J30" s="250"/>
      <c r="K30" s="250"/>
      <c r="M30" s="250">
        <f>F30*$M$4/10</f>
        <v>0</v>
      </c>
      <c r="N30" s="250">
        <f>F30*$N$4/10</f>
        <v>0</v>
      </c>
    </row>
    <row r="31" spans="1:14" ht="16.149999999999999" customHeight="1" x14ac:dyDescent="0.15">
      <c r="A31" s="563"/>
      <c r="B31" s="599" t="s">
        <v>56</v>
      </c>
      <c r="C31" s="600"/>
      <c r="D31" s="601"/>
      <c r="E31" s="24"/>
      <c r="F31" s="25"/>
      <c r="G31" s="32"/>
      <c r="H31" s="32"/>
      <c r="I31" s="32"/>
      <c r="J31" s="32"/>
      <c r="K31" s="32"/>
      <c r="M31" s="32">
        <f t="shared" ref="M31:M37" si="6">F31*$K$4/10</f>
        <v>0</v>
      </c>
      <c r="N31" s="32">
        <f>F31*$K$4/10</f>
        <v>0</v>
      </c>
    </row>
    <row r="32" spans="1:14" ht="16.149999999999999" customHeight="1" x14ac:dyDescent="0.15">
      <c r="A32" s="563"/>
      <c r="B32" s="602" t="s">
        <v>57</v>
      </c>
      <c r="C32" s="603"/>
      <c r="D32" s="604"/>
      <c r="E32" s="26"/>
      <c r="F32" s="27"/>
      <c r="G32" s="27"/>
      <c r="H32" s="27"/>
      <c r="I32" s="27"/>
      <c r="J32" s="27"/>
      <c r="K32" s="27"/>
      <c r="M32" s="27">
        <f t="shared" si="6"/>
        <v>0</v>
      </c>
      <c r="N32" s="27">
        <f>F32*$K$4/10</f>
        <v>0</v>
      </c>
    </row>
    <row r="33" spans="1:14" ht="16.149999999999999" customHeight="1" x14ac:dyDescent="0.15">
      <c r="A33" s="563"/>
      <c r="B33" s="602" t="s">
        <v>58</v>
      </c>
      <c r="C33" s="603"/>
      <c r="D33" s="604"/>
      <c r="E33" s="26"/>
      <c r="F33" s="27"/>
      <c r="G33" s="27"/>
      <c r="H33" s="27"/>
      <c r="I33" s="27"/>
      <c r="J33" s="27"/>
      <c r="K33" s="27"/>
      <c r="M33" s="27">
        <f t="shared" si="6"/>
        <v>0</v>
      </c>
      <c r="N33" s="27">
        <f>F33*$K$4/10</f>
        <v>0</v>
      </c>
    </row>
    <row r="34" spans="1:14" ht="16.149999999999999" customHeight="1" x14ac:dyDescent="0.15">
      <c r="A34" s="563"/>
      <c r="B34" s="596"/>
      <c r="C34" s="597"/>
      <c r="D34" s="598"/>
      <c r="E34" s="26"/>
      <c r="F34" s="27"/>
      <c r="G34" s="27"/>
      <c r="H34" s="27"/>
      <c r="I34" s="27"/>
      <c r="J34" s="27"/>
      <c r="K34" s="27"/>
      <c r="M34" s="27">
        <f t="shared" si="6"/>
        <v>0</v>
      </c>
      <c r="N34" s="27">
        <f>G34*$K$4/10</f>
        <v>0</v>
      </c>
    </row>
    <row r="35" spans="1:14" ht="16.149999999999999" customHeight="1" x14ac:dyDescent="0.15">
      <c r="A35" s="563"/>
      <c r="B35" s="596"/>
      <c r="C35" s="597"/>
      <c r="D35" s="598"/>
      <c r="E35" s="26"/>
      <c r="F35" s="27"/>
      <c r="G35" s="27"/>
      <c r="H35" s="27"/>
      <c r="I35" s="27"/>
      <c r="J35" s="27"/>
      <c r="K35" s="27"/>
      <c r="M35" s="27">
        <f t="shared" si="6"/>
        <v>0</v>
      </c>
      <c r="N35" s="27">
        <f>G35*$K$4/10</f>
        <v>0</v>
      </c>
    </row>
    <row r="36" spans="1:14" ht="16.149999999999999" customHeight="1" x14ac:dyDescent="0.15">
      <c r="A36" s="563"/>
      <c r="B36" s="596"/>
      <c r="C36" s="597"/>
      <c r="D36" s="598"/>
      <c r="E36" s="26"/>
      <c r="F36" s="27"/>
      <c r="G36" s="27"/>
      <c r="H36" s="27"/>
      <c r="I36" s="27"/>
      <c r="J36" s="27"/>
      <c r="K36" s="27"/>
      <c r="M36" s="27">
        <f t="shared" si="6"/>
        <v>0</v>
      </c>
      <c r="N36" s="27">
        <f>G36*$K$4/10</f>
        <v>0</v>
      </c>
    </row>
    <row r="37" spans="1:14" ht="16.149999999999999" customHeight="1" x14ac:dyDescent="0.15">
      <c r="A37" s="563"/>
      <c r="B37" s="614" t="s">
        <v>59</v>
      </c>
      <c r="C37" s="615"/>
      <c r="D37" s="616"/>
      <c r="E37" s="341"/>
      <c r="F37" s="342"/>
      <c r="G37" s="82"/>
      <c r="H37" s="82"/>
      <c r="I37" s="82"/>
      <c r="J37" s="82"/>
      <c r="K37" s="82"/>
      <c r="M37" s="82">
        <f t="shared" si="6"/>
        <v>0</v>
      </c>
      <c r="N37" s="82">
        <f>G37*$K$4/10</f>
        <v>0</v>
      </c>
    </row>
    <row r="38" spans="1:14" ht="16.149999999999999" customHeight="1" x14ac:dyDescent="0.15">
      <c r="A38" s="563"/>
      <c r="B38" s="617" t="s">
        <v>60</v>
      </c>
      <c r="C38" s="618"/>
      <c r="D38" s="619"/>
      <c r="E38" s="341">
        <v>13</v>
      </c>
      <c r="F38" s="343"/>
      <c r="G38" s="50"/>
      <c r="H38" s="50"/>
      <c r="I38" s="50"/>
      <c r="J38" s="50"/>
      <c r="K38" s="50"/>
      <c r="M38" s="50">
        <f t="shared" ref="M38:N38" si="7">SUM(M31:M37)</f>
        <v>0</v>
      </c>
      <c r="N38" s="50">
        <f t="shared" si="7"/>
        <v>0</v>
      </c>
    </row>
    <row r="39" spans="1:14" ht="16.149999999999999" customHeight="1" x14ac:dyDescent="0.15">
      <c r="A39" s="563"/>
      <c r="B39" s="570" t="s">
        <v>61</v>
      </c>
      <c r="C39" s="571"/>
      <c r="D39" s="572"/>
      <c r="E39" s="33" t="s">
        <v>62</v>
      </c>
      <c r="F39" s="18"/>
      <c r="G39" s="18"/>
      <c r="H39" s="18"/>
      <c r="I39" s="18"/>
      <c r="J39" s="18"/>
      <c r="K39" s="18"/>
      <c r="M39" s="18" t="e">
        <f t="shared" ref="M39:N39" si="8">+M23+M26+M27+M28+M29+M30+M38</f>
        <v>#DIV/0!</v>
      </c>
      <c r="N39" s="18" t="e">
        <f t="shared" si="8"/>
        <v>#DIV/0!</v>
      </c>
    </row>
    <row r="40" spans="1:14" ht="16.149999999999999" customHeight="1" x14ac:dyDescent="0.15">
      <c r="A40" s="563"/>
      <c r="B40" s="576" t="s">
        <v>63</v>
      </c>
      <c r="C40" s="577"/>
      <c r="D40" s="578"/>
      <c r="E40" s="19">
        <v>14</v>
      </c>
      <c r="F40" s="20"/>
      <c r="G40" s="20"/>
      <c r="H40" s="20"/>
      <c r="I40" s="20"/>
      <c r="J40" s="20"/>
      <c r="K40" s="20"/>
      <c r="M40" s="20"/>
      <c r="N40" s="20"/>
    </row>
    <row r="41" spans="1:14" ht="16.149999999999999" customHeight="1" x14ac:dyDescent="0.15">
      <c r="A41" s="563"/>
      <c r="B41" s="576" t="s">
        <v>64</v>
      </c>
      <c r="C41" s="577"/>
      <c r="D41" s="578"/>
      <c r="E41" s="19">
        <v>15</v>
      </c>
      <c r="F41" s="20"/>
      <c r="G41" s="20"/>
      <c r="H41" s="20"/>
      <c r="I41" s="20"/>
      <c r="J41" s="20"/>
      <c r="K41" s="20"/>
      <c r="M41" s="20"/>
      <c r="N41" s="20"/>
    </row>
    <row r="42" spans="1:14" ht="16.149999999999999" customHeight="1" x14ac:dyDescent="0.15">
      <c r="A42" s="563"/>
      <c r="B42" s="576" t="s">
        <v>65</v>
      </c>
      <c r="C42" s="577"/>
      <c r="D42" s="578"/>
      <c r="E42" s="19">
        <v>16</v>
      </c>
      <c r="F42" s="20"/>
      <c r="G42" s="20"/>
      <c r="H42" s="20"/>
      <c r="I42" s="20"/>
      <c r="J42" s="20"/>
      <c r="K42" s="20"/>
      <c r="M42" s="20"/>
      <c r="N42" s="20"/>
    </row>
    <row r="43" spans="1:14" ht="16.149999999999999" customHeight="1" x14ac:dyDescent="0.15">
      <c r="A43" s="563"/>
      <c r="B43" s="540" t="s">
        <v>66</v>
      </c>
      <c r="C43" s="541"/>
      <c r="D43" s="542"/>
      <c r="E43" s="34">
        <v>17</v>
      </c>
      <c r="F43" s="35"/>
      <c r="G43" s="35"/>
      <c r="H43" s="35"/>
      <c r="I43" s="35"/>
      <c r="J43" s="35"/>
      <c r="K43" s="35"/>
      <c r="M43" s="35" t="e">
        <f t="shared" ref="M43:N43" si="9">+M39+M40-M41-M42</f>
        <v>#DIV/0!</v>
      </c>
      <c r="N43" s="35" t="e">
        <f t="shared" si="9"/>
        <v>#DIV/0!</v>
      </c>
    </row>
    <row r="44" spans="1:14" ht="16.149999999999999" customHeight="1" x14ac:dyDescent="0.15">
      <c r="A44" s="579" t="s">
        <v>67</v>
      </c>
      <c r="B44" s="580"/>
      <c r="C44" s="580"/>
      <c r="D44" s="613"/>
      <c r="E44" s="21"/>
      <c r="F44" s="23"/>
      <c r="G44" s="23"/>
      <c r="H44" s="23"/>
      <c r="I44" s="23"/>
      <c r="J44" s="23"/>
      <c r="K44" s="23"/>
      <c r="M44" s="23" t="e">
        <f t="shared" ref="M44:N44" si="10">+M13-M43</f>
        <v>#DIV/0!</v>
      </c>
      <c r="N44" s="23" t="e">
        <f t="shared" si="10"/>
        <v>#DIV/0!</v>
      </c>
    </row>
    <row r="45" spans="1:14" ht="16.149999999999999" customHeight="1" x14ac:dyDescent="0.15">
      <c r="A45" s="36"/>
      <c r="M45" s="10"/>
      <c r="N45" s="10"/>
    </row>
    <row r="46" spans="1:14" ht="16.149999999999999" customHeight="1" x14ac:dyDescent="0.15">
      <c r="A46" s="36"/>
      <c r="M46" s="10"/>
      <c r="N46" s="10"/>
    </row>
    <row r="47" spans="1:14" ht="16.149999999999999" customHeight="1" x14ac:dyDescent="0.15">
      <c r="A47" s="36"/>
      <c r="M47" s="10"/>
      <c r="N47" s="10"/>
    </row>
    <row r="48" spans="1:14" ht="16.149999999999999" customHeight="1" x14ac:dyDescent="0.15">
      <c r="A48" s="36"/>
      <c r="M48" s="10"/>
      <c r="N48" s="10"/>
    </row>
    <row r="49" spans="1:14" ht="16.149999999999999" customHeight="1" x14ac:dyDescent="0.15">
      <c r="A49" s="36"/>
      <c r="M49" s="10"/>
      <c r="N49" s="10"/>
    </row>
    <row r="50" spans="1:14" ht="16.149999999999999" customHeight="1" x14ac:dyDescent="0.15">
      <c r="A50" s="545" t="s">
        <v>76</v>
      </c>
      <c r="B50" s="545"/>
      <c r="C50" s="545"/>
      <c r="D50" s="546"/>
      <c r="M50" s="10"/>
      <c r="N50" s="10"/>
    </row>
    <row r="51" spans="1:14" ht="16.149999999999999" customHeight="1" x14ac:dyDescent="0.15">
      <c r="A51" s="549" t="s">
        <v>69</v>
      </c>
      <c r="B51" s="550"/>
      <c r="C51" s="553" t="s">
        <v>70</v>
      </c>
      <c r="D51" s="555">
        <f>D2</f>
        <v>0</v>
      </c>
      <c r="E51" s="543" t="s">
        <v>71</v>
      </c>
      <c r="F51" s="12" t="s">
        <v>23</v>
      </c>
      <c r="G51" s="13" t="s">
        <v>24</v>
      </c>
      <c r="H51" s="13" t="s">
        <v>25</v>
      </c>
      <c r="I51" s="13" t="s">
        <v>26</v>
      </c>
      <c r="J51" s="13" t="s">
        <v>27</v>
      </c>
      <c r="K51" s="14" t="s">
        <v>28</v>
      </c>
      <c r="M51" s="336" t="s">
        <v>283</v>
      </c>
      <c r="N51" s="336" t="s">
        <v>283</v>
      </c>
    </row>
    <row r="52" spans="1:14" ht="16.149999999999999" customHeight="1" x14ac:dyDescent="0.15">
      <c r="A52" s="551"/>
      <c r="B52" s="552"/>
      <c r="C52" s="554"/>
      <c r="D52" s="552"/>
      <c r="E52" s="544"/>
      <c r="F52" s="37" t="s">
        <v>78</v>
      </c>
      <c r="G52" s="275">
        <f>G3</f>
        <v>4</v>
      </c>
      <c r="H52" s="275">
        <f t="shared" ref="H52:N52" si="11">H3</f>
        <v>5</v>
      </c>
      <c r="I52" s="275">
        <f t="shared" si="11"/>
        <v>6</v>
      </c>
      <c r="J52" s="275">
        <f t="shared" si="11"/>
        <v>7</v>
      </c>
      <c r="K52" s="275">
        <f t="shared" si="11"/>
        <v>8</v>
      </c>
      <c r="M52" s="275">
        <f t="shared" si="11"/>
        <v>9</v>
      </c>
      <c r="N52" s="275">
        <f t="shared" si="11"/>
        <v>10</v>
      </c>
    </row>
    <row r="53" spans="1:14" ht="16.149999999999999" customHeight="1" x14ac:dyDescent="0.15">
      <c r="A53" s="547" t="s">
        <v>72</v>
      </c>
      <c r="B53" s="548"/>
      <c r="C53" s="548"/>
      <c r="D53" s="548"/>
      <c r="E53" s="38"/>
      <c r="F53" s="39"/>
      <c r="G53" s="39"/>
      <c r="H53" s="39"/>
      <c r="I53" s="39"/>
      <c r="J53" s="39"/>
      <c r="K53" s="39"/>
      <c r="M53" s="39">
        <f t="shared" ref="M53:N53" si="12">M13</f>
        <v>1344000</v>
      </c>
      <c r="N53" s="39">
        <f t="shared" si="12"/>
        <v>2300000</v>
      </c>
    </row>
    <row r="54" spans="1:14" ht="16.149999999999999" customHeight="1" x14ac:dyDescent="0.15">
      <c r="A54" s="557" t="s">
        <v>73</v>
      </c>
      <c r="B54" s="558"/>
      <c r="C54" s="558"/>
      <c r="D54" s="558"/>
      <c r="E54" s="38"/>
      <c r="F54" s="39"/>
      <c r="G54" s="39"/>
      <c r="H54" s="39"/>
      <c r="I54" s="39"/>
      <c r="J54" s="39"/>
      <c r="K54" s="39"/>
      <c r="M54" s="39" t="e">
        <f t="shared" ref="M54:N54" si="13">M39</f>
        <v>#DIV/0!</v>
      </c>
      <c r="N54" s="39" t="e">
        <f t="shared" si="13"/>
        <v>#DIV/0!</v>
      </c>
    </row>
    <row r="55" spans="1:14" ht="16.149999999999999" customHeight="1" x14ac:dyDescent="0.15">
      <c r="A55" s="559" t="s">
        <v>75</v>
      </c>
      <c r="B55" s="608" t="s">
        <v>9</v>
      </c>
      <c r="C55" s="608"/>
      <c r="D55" s="608"/>
      <c r="E55" s="40"/>
      <c r="F55" s="41"/>
      <c r="G55" s="41"/>
      <c r="H55" s="41"/>
      <c r="I55" s="41"/>
      <c r="J55" s="41"/>
      <c r="K55" s="41"/>
      <c r="M55" s="41">
        <f t="shared" ref="M55:N55" si="14">M23</f>
        <v>0</v>
      </c>
      <c r="N55" s="41">
        <f t="shared" si="14"/>
        <v>0</v>
      </c>
    </row>
    <row r="56" spans="1:14" ht="16.149999999999999" customHeight="1" x14ac:dyDescent="0.15">
      <c r="A56" s="560"/>
      <c r="B56" s="562" t="s">
        <v>10</v>
      </c>
      <c r="C56" s="562"/>
      <c r="D56" s="562"/>
      <c r="E56" s="42"/>
      <c r="F56" s="43"/>
      <c r="G56" s="43"/>
      <c r="H56" s="43"/>
      <c r="I56" s="43"/>
      <c r="J56" s="43"/>
      <c r="K56" s="43"/>
      <c r="M56" s="43">
        <f t="shared" ref="M56:N56" si="15">M25</f>
        <v>0</v>
      </c>
      <c r="N56" s="43">
        <f t="shared" si="15"/>
        <v>0</v>
      </c>
    </row>
    <row r="57" spans="1:14" ht="16.149999999999999" customHeight="1" x14ac:dyDescent="0.15">
      <c r="A57" s="560"/>
      <c r="B57" s="562" t="s">
        <v>11</v>
      </c>
      <c r="C57" s="562"/>
      <c r="D57" s="562"/>
      <c r="E57" s="42"/>
      <c r="F57" s="43"/>
      <c r="G57" s="43"/>
      <c r="H57" s="43"/>
      <c r="I57" s="43"/>
      <c r="J57" s="43"/>
      <c r="K57" s="43"/>
      <c r="M57" s="43">
        <f t="shared" ref="M57:N58" si="16">M27</f>
        <v>0</v>
      </c>
      <c r="N57" s="43">
        <f t="shared" si="16"/>
        <v>0</v>
      </c>
    </row>
    <row r="58" spans="1:14" ht="16.149999999999999" customHeight="1" x14ac:dyDescent="0.15">
      <c r="A58" s="560"/>
      <c r="B58" s="562" t="s">
        <v>12</v>
      </c>
      <c r="C58" s="562"/>
      <c r="D58" s="562"/>
      <c r="E58" s="42"/>
      <c r="F58" s="43"/>
      <c r="G58" s="43"/>
      <c r="H58" s="43"/>
      <c r="I58" s="43"/>
      <c r="J58" s="43"/>
      <c r="K58" s="43"/>
      <c r="M58" s="43" t="e">
        <f t="shared" si="16"/>
        <v>#DIV/0!</v>
      </c>
      <c r="N58" s="43" t="e">
        <f t="shared" si="16"/>
        <v>#DIV/0!</v>
      </c>
    </row>
    <row r="59" spans="1:14" ht="16.149999999999999" customHeight="1" x14ac:dyDescent="0.15">
      <c r="A59" s="560"/>
      <c r="B59" s="562"/>
      <c r="C59" s="562"/>
      <c r="D59" s="562"/>
      <c r="E59" s="42"/>
      <c r="F59" s="43"/>
      <c r="G59" s="43"/>
      <c r="H59" s="43"/>
      <c r="I59" s="43"/>
      <c r="J59" s="43"/>
      <c r="K59" s="43"/>
      <c r="M59" s="43"/>
      <c r="N59" s="43"/>
    </row>
    <row r="60" spans="1:14" ht="16.149999999999999" customHeight="1" x14ac:dyDescent="0.15">
      <c r="A60" s="561"/>
      <c r="B60" s="556" t="s">
        <v>7</v>
      </c>
      <c r="C60" s="556"/>
      <c r="D60" s="556"/>
      <c r="E60" s="44"/>
      <c r="F60" s="45"/>
      <c r="G60" s="45"/>
      <c r="H60" s="45"/>
      <c r="I60" s="45"/>
      <c r="J60" s="45"/>
      <c r="K60" s="45"/>
      <c r="M60" s="45" t="e">
        <f t="shared" ref="M60:N60" si="17">M54-SUM(M55:M58)</f>
        <v>#DIV/0!</v>
      </c>
      <c r="N60" s="45" t="e">
        <f t="shared" si="17"/>
        <v>#DIV/0!</v>
      </c>
    </row>
    <row r="61" spans="1:14" ht="16.149999999999999" customHeight="1" x14ac:dyDescent="0.15">
      <c r="A61" s="547" t="s">
        <v>74</v>
      </c>
      <c r="B61" s="548"/>
      <c r="C61" s="548"/>
      <c r="D61" s="548"/>
      <c r="E61" s="38"/>
      <c r="F61" s="39"/>
      <c r="G61" s="39"/>
      <c r="H61" s="39"/>
      <c r="I61" s="39"/>
      <c r="J61" s="39"/>
      <c r="K61" s="39"/>
      <c r="M61" s="39" t="e">
        <f t="shared" ref="M61:N61" si="18">M53-M54</f>
        <v>#DIV/0!</v>
      </c>
      <c r="N61" s="39" t="e">
        <f t="shared" si="18"/>
        <v>#DIV/0!</v>
      </c>
    </row>
  </sheetData>
  <sheetProtection selectLockedCells="1" selectUnlockedCells="1"/>
  <mergeCells count="63">
    <mergeCell ref="A61:D61"/>
    <mergeCell ref="E51:E52"/>
    <mergeCell ref="A53:D53"/>
    <mergeCell ref="A54:D54"/>
    <mergeCell ref="A55:A60"/>
    <mergeCell ref="B55:D55"/>
    <mergeCell ref="B56:D56"/>
    <mergeCell ref="B57:D57"/>
    <mergeCell ref="B58:D58"/>
    <mergeCell ref="B59:D59"/>
    <mergeCell ref="B60:D60"/>
    <mergeCell ref="A51:B52"/>
    <mergeCell ref="C51:C52"/>
    <mergeCell ref="D51:D52"/>
    <mergeCell ref="B41:D41"/>
    <mergeCell ref="B42:D42"/>
    <mergeCell ref="B43:D43"/>
    <mergeCell ref="A44:D44"/>
    <mergeCell ref="A50:D50"/>
    <mergeCell ref="B40:D40"/>
    <mergeCell ref="B29:D29"/>
    <mergeCell ref="B30:D30"/>
    <mergeCell ref="B31:D31"/>
    <mergeCell ref="B32:D32"/>
    <mergeCell ref="B33:D33"/>
    <mergeCell ref="B34:D34"/>
    <mergeCell ref="B35:D35"/>
    <mergeCell ref="B36:D36"/>
    <mergeCell ref="B37:D37"/>
    <mergeCell ref="B38:D38"/>
    <mergeCell ref="B39:D39"/>
    <mergeCell ref="B28:D28"/>
    <mergeCell ref="A14:A4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A5:A13"/>
    <mergeCell ref="B5:D5"/>
    <mergeCell ref="C6:D6"/>
    <mergeCell ref="C7:D7"/>
    <mergeCell ref="B8:D8"/>
    <mergeCell ref="B9:D9"/>
    <mergeCell ref="B10:D10"/>
    <mergeCell ref="B11:D11"/>
    <mergeCell ref="B12:D12"/>
    <mergeCell ref="B13:D13"/>
    <mergeCell ref="F2:F3"/>
    <mergeCell ref="A1:D1"/>
    <mergeCell ref="A2:B3"/>
    <mergeCell ref="C2:C3"/>
    <mergeCell ref="D2:D3"/>
    <mergeCell ref="E2:E3"/>
  </mergeCells>
  <phoneticPr fontId="2"/>
  <pageMargins left="0.39374999999999999" right="0.39374999999999999" top="0.78749999999999998" bottom="0.78749999999999998" header="0.51180555555555551" footer="0.51180555555555551"/>
  <pageSetup paperSize="9" firstPageNumber="0" fitToHeight="0" orientation="portrait" horizontalDpi="300" verticalDpi="300" r:id="rId1"/>
  <headerFooter alignWithMargins="0"/>
  <rowBreaks count="1" manualBreakCount="1">
    <brk id="48"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N61"/>
  <sheetViews>
    <sheetView view="pageBreakPreview" zoomScale="120" zoomScaleNormal="100" zoomScaleSheetLayoutView="120" workbookViewId="0">
      <selection activeCell="D2" sqref="D2:D3"/>
    </sheetView>
  </sheetViews>
  <sheetFormatPr defaultColWidth="8.875" defaultRowHeight="16.149999999999999" customHeight="1" x14ac:dyDescent="0.15"/>
  <cols>
    <col min="1" max="1" width="3.125" style="9" customWidth="1"/>
    <col min="2" max="2" width="2.625" style="9" customWidth="1"/>
    <col min="3" max="3" width="2.5" style="9" customWidth="1"/>
    <col min="4" max="4" width="19.125" style="9" customWidth="1"/>
    <col min="5" max="5" width="3.5" style="9" customWidth="1"/>
    <col min="6" max="11" width="10.25" style="10" customWidth="1"/>
    <col min="12" max="12" width="8.875" style="9" customWidth="1"/>
    <col min="13" max="13" width="10.25" style="9" customWidth="1"/>
    <col min="14" max="14" width="8.875" style="9" hidden="1" customWidth="1"/>
    <col min="15" max="16384" width="8.875" style="9"/>
  </cols>
  <sheetData>
    <row r="1" spans="1:14" ht="16.149999999999999" customHeight="1" x14ac:dyDescent="0.15">
      <c r="A1" s="545" t="s">
        <v>21</v>
      </c>
      <c r="B1" s="545"/>
      <c r="C1" s="545"/>
      <c r="D1" s="546"/>
      <c r="K1" s="11" t="s">
        <v>22</v>
      </c>
    </row>
    <row r="2" spans="1:14" ht="16.149999999999999" customHeight="1" x14ac:dyDescent="0.15">
      <c r="A2" s="549" t="s">
        <v>69</v>
      </c>
      <c r="B2" s="550"/>
      <c r="C2" s="553" t="s">
        <v>70</v>
      </c>
      <c r="D2" s="555"/>
      <c r="E2" s="543" t="s">
        <v>71</v>
      </c>
      <c r="F2" s="585" t="s">
        <v>23</v>
      </c>
      <c r="G2" s="13" t="s">
        <v>24</v>
      </c>
      <c r="H2" s="13" t="s">
        <v>25</v>
      </c>
      <c r="I2" s="13" t="s">
        <v>26</v>
      </c>
      <c r="J2" s="13" t="s">
        <v>27</v>
      </c>
      <c r="K2" s="14" t="s">
        <v>28</v>
      </c>
      <c r="M2" s="13" t="s">
        <v>307</v>
      </c>
      <c r="N2" s="336" t="s">
        <v>283</v>
      </c>
    </row>
    <row r="3" spans="1:14" ht="16.149999999999999" customHeight="1" x14ac:dyDescent="0.15">
      <c r="A3" s="606"/>
      <c r="B3" s="607"/>
      <c r="C3" s="612"/>
      <c r="D3" s="607"/>
      <c r="E3" s="605"/>
      <c r="F3" s="586"/>
      <c r="G3" s="440">
        <v>4</v>
      </c>
      <c r="H3" s="441">
        <f>G3+1</f>
        <v>5</v>
      </c>
      <c r="I3" s="441">
        <f t="shared" ref="I3:K3" si="0">H3+1</f>
        <v>6</v>
      </c>
      <c r="J3" s="441">
        <f t="shared" si="0"/>
        <v>7</v>
      </c>
      <c r="K3" s="441">
        <f t="shared" si="0"/>
        <v>8</v>
      </c>
      <c r="M3" s="275">
        <f>K3+1</f>
        <v>9</v>
      </c>
      <c r="N3" s="275">
        <f>K3+2</f>
        <v>10</v>
      </c>
    </row>
    <row r="4" spans="1:14" ht="16.149999999999999" customHeight="1" x14ac:dyDescent="0.15">
      <c r="A4" s="438"/>
      <c r="B4" s="46"/>
      <c r="C4" s="47"/>
      <c r="D4" s="48" t="s">
        <v>77</v>
      </c>
      <c r="E4" s="439"/>
      <c r="F4" s="37" t="s">
        <v>78</v>
      </c>
      <c r="G4" s="37"/>
      <c r="H4" s="37"/>
      <c r="I4" s="37"/>
      <c r="J4" s="37"/>
      <c r="K4" s="37"/>
      <c r="M4" s="37">
        <v>6</v>
      </c>
      <c r="N4" s="37">
        <v>200</v>
      </c>
    </row>
    <row r="5" spans="1:14" ht="16.149999999999999" customHeight="1" x14ac:dyDescent="0.15">
      <c r="A5" s="620" t="s">
        <v>29</v>
      </c>
      <c r="B5" s="564" t="s">
        <v>30</v>
      </c>
      <c r="C5" s="565"/>
      <c r="D5" s="566"/>
      <c r="E5" s="15">
        <v>1</v>
      </c>
      <c r="F5" s="16"/>
      <c r="G5" s="16"/>
      <c r="H5" s="16"/>
      <c r="I5" s="16"/>
      <c r="J5" s="16"/>
      <c r="K5" s="16"/>
      <c r="M5" s="16">
        <f t="shared" ref="M5:N5" si="1">M6*M7*M4/10</f>
        <v>1344000</v>
      </c>
      <c r="N5" s="16">
        <f t="shared" si="1"/>
        <v>2300000</v>
      </c>
    </row>
    <row r="6" spans="1:14" ht="16.149999999999999" customHeight="1" x14ac:dyDescent="0.15">
      <c r="A6" s="620"/>
      <c r="B6" s="29"/>
      <c r="C6" s="564" t="s">
        <v>308</v>
      </c>
      <c r="D6" s="609"/>
      <c r="E6" s="31"/>
      <c r="F6" s="32"/>
      <c r="G6" s="32"/>
      <c r="H6" s="32"/>
      <c r="I6" s="32"/>
      <c r="J6" s="32"/>
      <c r="K6" s="32"/>
      <c r="M6" s="32">
        <v>8000</v>
      </c>
      <c r="N6" s="32">
        <v>500</v>
      </c>
    </row>
    <row r="7" spans="1:14" ht="16.149999999999999" customHeight="1" x14ac:dyDescent="0.15">
      <c r="A7" s="620"/>
      <c r="B7" s="341"/>
      <c r="C7" s="610" t="s">
        <v>68</v>
      </c>
      <c r="D7" s="611"/>
      <c r="E7" s="341"/>
      <c r="F7" s="342"/>
      <c r="G7" s="342"/>
      <c r="H7" s="342"/>
      <c r="I7" s="342"/>
      <c r="J7" s="342"/>
      <c r="K7" s="342"/>
      <c r="M7" s="28">
        <v>280</v>
      </c>
      <c r="N7" s="28">
        <v>230</v>
      </c>
    </row>
    <row r="8" spans="1:14" ht="16.149999999999999" customHeight="1" x14ac:dyDescent="0.15">
      <c r="A8" s="620"/>
      <c r="B8" s="567" t="s">
        <v>31</v>
      </c>
      <c r="C8" s="568"/>
      <c r="D8" s="569"/>
      <c r="E8" s="15">
        <v>2</v>
      </c>
      <c r="F8" s="16"/>
      <c r="G8" s="16"/>
      <c r="H8" s="16"/>
      <c r="I8" s="16"/>
      <c r="J8" s="16"/>
      <c r="K8" s="16"/>
      <c r="M8" s="16"/>
      <c r="N8" s="16"/>
    </row>
    <row r="9" spans="1:14" ht="16.149999999999999" customHeight="1" x14ac:dyDescent="0.15">
      <c r="A9" s="620"/>
      <c r="B9" s="567" t="s">
        <v>32</v>
      </c>
      <c r="C9" s="568"/>
      <c r="D9" s="569"/>
      <c r="E9" s="15">
        <v>3</v>
      </c>
      <c r="F9" s="16"/>
      <c r="G9" s="16"/>
      <c r="H9" s="16"/>
      <c r="I9" s="16"/>
      <c r="J9" s="16"/>
      <c r="K9" s="16"/>
      <c r="M9" s="16">
        <f>H9*$K$4/10</f>
        <v>0</v>
      </c>
      <c r="N9" s="16">
        <f>I9*$K$4/10</f>
        <v>0</v>
      </c>
    </row>
    <row r="10" spans="1:14" ht="16.149999999999999" customHeight="1" x14ac:dyDescent="0.15">
      <c r="A10" s="620"/>
      <c r="B10" s="570" t="s">
        <v>33</v>
      </c>
      <c r="C10" s="571"/>
      <c r="D10" s="572"/>
      <c r="E10" s="17">
        <v>4</v>
      </c>
      <c r="F10" s="18"/>
      <c r="G10" s="18"/>
      <c r="H10" s="18"/>
      <c r="I10" s="18"/>
      <c r="J10" s="18"/>
      <c r="K10" s="18"/>
      <c r="M10" s="18">
        <f>M9+M5</f>
        <v>1344000</v>
      </c>
      <c r="N10" s="18">
        <f>N9+N5</f>
        <v>2300000</v>
      </c>
    </row>
    <row r="11" spans="1:14" ht="16.149999999999999" customHeight="1" x14ac:dyDescent="0.15">
      <c r="A11" s="620"/>
      <c r="B11" s="576" t="s">
        <v>34</v>
      </c>
      <c r="C11" s="577"/>
      <c r="D11" s="578"/>
      <c r="E11" s="19">
        <v>5</v>
      </c>
      <c r="F11" s="20"/>
      <c r="G11" s="20"/>
      <c r="H11" s="20"/>
      <c r="I11" s="20"/>
      <c r="J11" s="20"/>
      <c r="K11" s="20"/>
      <c r="M11" s="20"/>
      <c r="N11" s="20"/>
    </row>
    <row r="12" spans="1:14" ht="16.149999999999999" customHeight="1" x14ac:dyDescent="0.15">
      <c r="A12" s="620"/>
      <c r="B12" s="576" t="s">
        <v>35</v>
      </c>
      <c r="C12" s="577"/>
      <c r="D12" s="578"/>
      <c r="E12" s="19">
        <v>6</v>
      </c>
      <c r="F12" s="20"/>
      <c r="G12" s="20"/>
      <c r="H12" s="20"/>
      <c r="I12" s="20"/>
      <c r="J12" s="20"/>
      <c r="K12" s="20"/>
      <c r="M12" s="20"/>
      <c r="N12" s="20"/>
    </row>
    <row r="13" spans="1:14" ht="16.149999999999999" customHeight="1" x14ac:dyDescent="0.15">
      <c r="A13" s="620"/>
      <c r="B13" s="579" t="s">
        <v>36</v>
      </c>
      <c r="C13" s="580"/>
      <c r="D13" s="581"/>
      <c r="E13" s="22" t="s">
        <v>37</v>
      </c>
      <c r="F13" s="23"/>
      <c r="G13" s="23"/>
      <c r="H13" s="23"/>
      <c r="I13" s="23"/>
      <c r="J13" s="23"/>
      <c r="K13" s="23"/>
      <c r="M13" s="23">
        <f t="shared" ref="M13:N13" si="2">+M10-M11+M12</f>
        <v>1344000</v>
      </c>
      <c r="N13" s="23">
        <f t="shared" si="2"/>
        <v>2300000</v>
      </c>
    </row>
    <row r="14" spans="1:14" ht="16.149999999999999" customHeight="1" x14ac:dyDescent="0.15">
      <c r="A14" s="563"/>
      <c r="B14" s="582" t="s">
        <v>38</v>
      </c>
      <c r="C14" s="583"/>
      <c r="D14" s="584"/>
      <c r="E14" s="24"/>
      <c r="F14" s="25"/>
      <c r="G14" s="32"/>
      <c r="H14" s="32"/>
      <c r="I14" s="32"/>
      <c r="J14" s="32"/>
      <c r="K14" s="32"/>
      <c r="M14" s="32">
        <f>F14*$K$4/10</f>
        <v>0</v>
      </c>
      <c r="N14" s="32">
        <f>G14*$K$4/10</f>
        <v>0</v>
      </c>
    </row>
    <row r="15" spans="1:14" ht="16.149999999999999" customHeight="1" x14ac:dyDescent="0.15">
      <c r="A15" s="563"/>
      <c r="B15" s="573" t="s">
        <v>39</v>
      </c>
      <c r="C15" s="574"/>
      <c r="D15" s="575"/>
      <c r="E15" s="26"/>
      <c r="F15" s="27"/>
      <c r="G15" s="27"/>
      <c r="H15" s="27"/>
      <c r="I15" s="27"/>
      <c r="J15" s="27"/>
      <c r="K15" s="27"/>
      <c r="M15" s="27">
        <f>F15*$K$4/10</f>
        <v>0</v>
      </c>
      <c r="N15" s="27">
        <f>G15*$K$4/10</f>
        <v>0</v>
      </c>
    </row>
    <row r="16" spans="1:14" ht="16.149999999999999" customHeight="1" x14ac:dyDescent="0.15">
      <c r="A16" s="563"/>
      <c r="B16" s="573" t="s">
        <v>40</v>
      </c>
      <c r="C16" s="574"/>
      <c r="D16" s="575"/>
      <c r="E16" s="26"/>
      <c r="F16" s="27"/>
      <c r="G16" s="27"/>
      <c r="H16" s="27"/>
      <c r="I16" s="27"/>
      <c r="J16" s="27"/>
      <c r="K16" s="27"/>
      <c r="M16" s="27">
        <f t="shared" ref="M16:M24" si="3">F16*$K$4/10</f>
        <v>0</v>
      </c>
      <c r="N16" s="27">
        <f>F16*$K$4/10</f>
        <v>0</v>
      </c>
    </row>
    <row r="17" spans="1:14" ht="16.149999999999999" customHeight="1" x14ac:dyDescent="0.15">
      <c r="A17" s="563"/>
      <c r="B17" s="573" t="s">
        <v>41</v>
      </c>
      <c r="C17" s="574"/>
      <c r="D17" s="575"/>
      <c r="E17" s="26"/>
      <c r="F17" s="27"/>
      <c r="G17" s="27"/>
      <c r="H17" s="27"/>
      <c r="I17" s="27"/>
      <c r="J17" s="27"/>
      <c r="K17" s="27"/>
      <c r="M17" s="27">
        <f t="shared" si="3"/>
        <v>0</v>
      </c>
      <c r="N17" s="27">
        <f>G17*$K$4/10</f>
        <v>0</v>
      </c>
    </row>
    <row r="18" spans="1:14" ht="16.149999999999999" customHeight="1" x14ac:dyDescent="0.15">
      <c r="A18" s="563"/>
      <c r="B18" s="573" t="s">
        <v>42</v>
      </c>
      <c r="C18" s="574"/>
      <c r="D18" s="575"/>
      <c r="E18" s="26"/>
      <c r="F18" s="27"/>
      <c r="G18" s="27"/>
      <c r="H18" s="27"/>
      <c r="I18" s="27"/>
      <c r="J18" s="27"/>
      <c r="K18" s="27"/>
      <c r="M18" s="27">
        <f t="shared" si="3"/>
        <v>0</v>
      </c>
      <c r="N18" s="27">
        <f t="shared" ref="N18:N24" si="4">F18*$K$4/10</f>
        <v>0</v>
      </c>
    </row>
    <row r="19" spans="1:14" ht="16.149999999999999" customHeight="1" x14ac:dyDescent="0.15">
      <c r="A19" s="563"/>
      <c r="B19" s="573" t="s">
        <v>43</v>
      </c>
      <c r="C19" s="574"/>
      <c r="D19" s="575"/>
      <c r="E19" s="26"/>
      <c r="F19" s="27"/>
      <c r="G19" s="27"/>
      <c r="H19" s="27"/>
      <c r="I19" s="27"/>
      <c r="J19" s="27"/>
      <c r="K19" s="27"/>
      <c r="M19" s="27">
        <f t="shared" si="3"/>
        <v>0</v>
      </c>
      <c r="N19" s="27">
        <f t="shared" si="4"/>
        <v>0</v>
      </c>
    </row>
    <row r="20" spans="1:14" ht="16.149999999999999" customHeight="1" x14ac:dyDescent="0.15">
      <c r="A20" s="563"/>
      <c r="B20" s="573" t="s">
        <v>44</v>
      </c>
      <c r="C20" s="574"/>
      <c r="D20" s="575"/>
      <c r="E20" s="26"/>
      <c r="F20" s="27"/>
      <c r="G20" s="27"/>
      <c r="H20" s="27"/>
      <c r="I20" s="27"/>
      <c r="J20" s="27"/>
      <c r="K20" s="27"/>
      <c r="M20" s="27">
        <f t="shared" si="3"/>
        <v>0</v>
      </c>
      <c r="N20" s="27">
        <f t="shared" si="4"/>
        <v>0</v>
      </c>
    </row>
    <row r="21" spans="1:14" ht="16.149999999999999" customHeight="1" x14ac:dyDescent="0.15">
      <c r="A21" s="563"/>
      <c r="B21" s="573" t="s">
        <v>45</v>
      </c>
      <c r="C21" s="574"/>
      <c r="D21" s="575"/>
      <c r="E21" s="26"/>
      <c r="F21" s="27"/>
      <c r="G21" s="27"/>
      <c r="H21" s="27"/>
      <c r="I21" s="27"/>
      <c r="J21" s="27"/>
      <c r="K21" s="27"/>
      <c r="M21" s="27">
        <f t="shared" si="3"/>
        <v>0</v>
      </c>
      <c r="N21" s="27">
        <f t="shared" si="4"/>
        <v>0</v>
      </c>
    </row>
    <row r="22" spans="1:14" ht="16.149999999999999" customHeight="1" x14ac:dyDescent="0.15">
      <c r="A22" s="563"/>
      <c r="B22" s="590" t="s">
        <v>46</v>
      </c>
      <c r="C22" s="591"/>
      <c r="D22" s="592"/>
      <c r="E22" s="341"/>
      <c r="F22" s="342"/>
      <c r="G22" s="49"/>
      <c r="H22" s="49"/>
      <c r="I22" s="49"/>
      <c r="J22" s="49"/>
      <c r="K22" s="82"/>
      <c r="M22" s="82">
        <f t="shared" si="3"/>
        <v>0</v>
      </c>
      <c r="N22" s="82">
        <f t="shared" si="4"/>
        <v>0</v>
      </c>
    </row>
    <row r="23" spans="1:14" ht="16.149999999999999" customHeight="1" x14ac:dyDescent="0.15">
      <c r="A23" s="563"/>
      <c r="B23" s="587" t="s">
        <v>47</v>
      </c>
      <c r="C23" s="588"/>
      <c r="D23" s="589"/>
      <c r="E23" s="29">
        <v>7</v>
      </c>
      <c r="F23" s="30"/>
      <c r="G23" s="50"/>
      <c r="H23" s="50"/>
      <c r="I23" s="32"/>
      <c r="J23" s="32"/>
      <c r="K23" s="32"/>
      <c r="M23" s="32">
        <f t="shared" si="3"/>
        <v>0</v>
      </c>
      <c r="N23" s="32">
        <f t="shared" si="4"/>
        <v>0</v>
      </c>
    </row>
    <row r="24" spans="1:14" ht="16.149999999999999" customHeight="1" x14ac:dyDescent="0.15">
      <c r="A24" s="563"/>
      <c r="B24" s="582" t="s">
        <v>48</v>
      </c>
      <c r="C24" s="583"/>
      <c r="D24" s="584"/>
      <c r="E24" s="31"/>
      <c r="F24" s="32"/>
      <c r="G24" s="25"/>
      <c r="H24" s="25"/>
      <c r="I24" s="25"/>
      <c r="J24" s="25"/>
      <c r="K24" s="25"/>
      <c r="M24" s="25">
        <f t="shared" si="3"/>
        <v>0</v>
      </c>
      <c r="N24" s="25">
        <f t="shared" si="4"/>
        <v>0</v>
      </c>
    </row>
    <row r="25" spans="1:14" ht="16.149999999999999" customHeight="1" x14ac:dyDescent="0.15">
      <c r="A25" s="563"/>
      <c r="B25" s="590" t="s">
        <v>49</v>
      </c>
      <c r="C25" s="591"/>
      <c r="D25" s="592"/>
      <c r="E25" s="341" t="s">
        <v>50</v>
      </c>
      <c r="F25" s="342"/>
      <c r="G25" s="82"/>
      <c r="H25" s="82"/>
      <c r="I25" s="82"/>
      <c r="J25" s="82"/>
      <c r="K25" s="82"/>
      <c r="M25" s="82">
        <f>$F$25*M4/10</f>
        <v>0</v>
      </c>
      <c r="N25" s="82">
        <f>$F$25*N4/10</f>
        <v>0</v>
      </c>
    </row>
    <row r="26" spans="1:14" ht="16.149999999999999" customHeight="1" x14ac:dyDescent="0.15">
      <c r="A26" s="563"/>
      <c r="B26" s="587" t="s">
        <v>51</v>
      </c>
      <c r="C26" s="588"/>
      <c r="D26" s="589"/>
      <c r="E26" s="341">
        <v>8</v>
      </c>
      <c r="F26" s="343"/>
      <c r="G26" s="50"/>
      <c r="H26" s="50"/>
      <c r="I26" s="50"/>
      <c r="J26" s="50"/>
      <c r="K26" s="50"/>
      <c r="M26" s="50">
        <f t="shared" ref="M26:N26" si="5">+M24+M25</f>
        <v>0</v>
      </c>
      <c r="N26" s="50">
        <f t="shared" si="5"/>
        <v>0</v>
      </c>
    </row>
    <row r="27" spans="1:14" ht="27" customHeight="1" x14ac:dyDescent="0.15">
      <c r="A27" s="563"/>
      <c r="B27" s="587" t="s">
        <v>52</v>
      </c>
      <c r="C27" s="588"/>
      <c r="D27" s="589"/>
      <c r="E27" s="15">
        <v>9</v>
      </c>
      <c r="F27" s="16"/>
      <c r="G27" s="16"/>
      <c r="H27" s="16"/>
      <c r="I27" s="16"/>
      <c r="J27" s="16"/>
      <c r="K27" s="16"/>
      <c r="M27" s="16">
        <f>$F27*M4/10</f>
        <v>0</v>
      </c>
      <c r="N27" s="16">
        <f>$F27*N4/10</f>
        <v>0</v>
      </c>
    </row>
    <row r="28" spans="1:14" ht="16.149999999999999" customHeight="1" x14ac:dyDescent="0.15">
      <c r="A28" s="563"/>
      <c r="B28" s="593" t="s">
        <v>53</v>
      </c>
      <c r="C28" s="594"/>
      <c r="D28" s="595"/>
      <c r="E28" s="248">
        <v>10</v>
      </c>
      <c r="F28" s="16"/>
      <c r="G28" s="250"/>
      <c r="H28" s="250"/>
      <c r="I28" s="250"/>
      <c r="J28" s="250"/>
      <c r="K28" s="250"/>
      <c r="M28" s="250" t="e">
        <f>$F$28*M5/$F$5</f>
        <v>#DIV/0!</v>
      </c>
      <c r="N28" s="250" t="e">
        <f>$F$28*N5/$F$5</f>
        <v>#DIV/0!</v>
      </c>
    </row>
    <row r="29" spans="1:14" ht="16.149999999999999" customHeight="1" x14ac:dyDescent="0.15">
      <c r="A29" s="563"/>
      <c r="B29" s="593" t="s">
        <v>54</v>
      </c>
      <c r="C29" s="594"/>
      <c r="D29" s="595"/>
      <c r="E29" s="248">
        <v>11</v>
      </c>
      <c r="F29" s="16"/>
      <c r="G29" s="250"/>
      <c r="H29" s="250"/>
      <c r="I29" s="250"/>
      <c r="J29" s="250"/>
      <c r="K29" s="250"/>
      <c r="M29" s="250">
        <f>H29*$K$4/10</f>
        <v>0</v>
      </c>
      <c r="N29" s="250">
        <f>I29*$K$4/10</f>
        <v>0</v>
      </c>
    </row>
    <row r="30" spans="1:14" ht="16.149999999999999" customHeight="1" x14ac:dyDescent="0.15">
      <c r="A30" s="563"/>
      <c r="B30" s="593" t="s">
        <v>55</v>
      </c>
      <c r="C30" s="594"/>
      <c r="D30" s="595"/>
      <c r="E30" s="248">
        <v>12</v>
      </c>
      <c r="F30" s="16"/>
      <c r="G30" s="250"/>
      <c r="H30" s="250"/>
      <c r="I30" s="250"/>
      <c r="J30" s="250"/>
      <c r="K30" s="250"/>
      <c r="M30" s="250">
        <f>F30*$M$4/10</f>
        <v>0</v>
      </c>
      <c r="N30" s="250">
        <f>F30*$N$4/10</f>
        <v>0</v>
      </c>
    </row>
    <row r="31" spans="1:14" ht="16.149999999999999" customHeight="1" x14ac:dyDescent="0.15">
      <c r="A31" s="563"/>
      <c r="B31" s="599" t="s">
        <v>56</v>
      </c>
      <c r="C31" s="600"/>
      <c r="D31" s="601"/>
      <c r="E31" s="24"/>
      <c r="F31" s="25"/>
      <c r="G31" s="32"/>
      <c r="H31" s="32"/>
      <c r="I31" s="32"/>
      <c r="J31" s="32"/>
      <c r="K31" s="32"/>
      <c r="M31" s="32">
        <f t="shared" ref="M31:M37" si="6">F31*$K$4/10</f>
        <v>0</v>
      </c>
      <c r="N31" s="32">
        <f>F31*$K$4/10</f>
        <v>0</v>
      </c>
    </row>
    <row r="32" spans="1:14" ht="16.149999999999999" customHeight="1" x14ac:dyDescent="0.15">
      <c r="A32" s="563"/>
      <c r="B32" s="602" t="s">
        <v>57</v>
      </c>
      <c r="C32" s="603"/>
      <c r="D32" s="604"/>
      <c r="E32" s="26"/>
      <c r="F32" s="27"/>
      <c r="G32" s="27"/>
      <c r="H32" s="27"/>
      <c r="I32" s="27"/>
      <c r="J32" s="27"/>
      <c r="K32" s="27"/>
      <c r="M32" s="27">
        <f t="shared" si="6"/>
        <v>0</v>
      </c>
      <c r="N32" s="27">
        <f>F32*$K$4/10</f>
        <v>0</v>
      </c>
    </row>
    <row r="33" spans="1:14" ht="16.149999999999999" customHeight="1" x14ac:dyDescent="0.15">
      <c r="A33" s="563"/>
      <c r="B33" s="602" t="s">
        <v>58</v>
      </c>
      <c r="C33" s="603"/>
      <c r="D33" s="604"/>
      <c r="E33" s="26"/>
      <c r="F33" s="27"/>
      <c r="G33" s="27"/>
      <c r="H33" s="27"/>
      <c r="I33" s="27"/>
      <c r="J33" s="27"/>
      <c r="K33" s="27"/>
      <c r="M33" s="27">
        <f t="shared" si="6"/>
        <v>0</v>
      </c>
      <c r="N33" s="27">
        <f>F33*$K$4/10</f>
        <v>0</v>
      </c>
    </row>
    <row r="34" spans="1:14" ht="16.149999999999999" customHeight="1" x14ac:dyDescent="0.15">
      <c r="A34" s="563"/>
      <c r="B34" s="596"/>
      <c r="C34" s="597"/>
      <c r="D34" s="598"/>
      <c r="E34" s="26"/>
      <c r="F34" s="27"/>
      <c r="G34" s="27"/>
      <c r="H34" s="27"/>
      <c r="I34" s="27"/>
      <c r="J34" s="27"/>
      <c r="K34" s="27"/>
      <c r="M34" s="27">
        <f t="shared" si="6"/>
        <v>0</v>
      </c>
      <c r="N34" s="27">
        <f>G34*$K$4/10</f>
        <v>0</v>
      </c>
    </row>
    <row r="35" spans="1:14" ht="16.149999999999999" customHeight="1" x14ac:dyDescent="0.15">
      <c r="A35" s="563"/>
      <c r="B35" s="596"/>
      <c r="C35" s="597"/>
      <c r="D35" s="598"/>
      <c r="E35" s="26"/>
      <c r="F35" s="27"/>
      <c r="G35" s="27"/>
      <c r="H35" s="27"/>
      <c r="I35" s="27"/>
      <c r="J35" s="27"/>
      <c r="K35" s="27"/>
      <c r="M35" s="27">
        <f t="shared" si="6"/>
        <v>0</v>
      </c>
      <c r="N35" s="27">
        <f>G35*$K$4/10</f>
        <v>0</v>
      </c>
    </row>
    <row r="36" spans="1:14" ht="16.149999999999999" customHeight="1" x14ac:dyDescent="0.15">
      <c r="A36" s="563"/>
      <c r="B36" s="596"/>
      <c r="C36" s="597"/>
      <c r="D36" s="598"/>
      <c r="E36" s="26"/>
      <c r="F36" s="27"/>
      <c r="G36" s="27"/>
      <c r="H36" s="27"/>
      <c r="I36" s="27"/>
      <c r="J36" s="27"/>
      <c r="K36" s="27"/>
      <c r="M36" s="27">
        <f t="shared" si="6"/>
        <v>0</v>
      </c>
      <c r="N36" s="27">
        <f>G36*$K$4/10</f>
        <v>0</v>
      </c>
    </row>
    <row r="37" spans="1:14" ht="16.149999999999999" customHeight="1" x14ac:dyDescent="0.15">
      <c r="A37" s="563"/>
      <c r="B37" s="614" t="s">
        <v>59</v>
      </c>
      <c r="C37" s="615"/>
      <c r="D37" s="616"/>
      <c r="E37" s="341"/>
      <c r="F37" s="342"/>
      <c r="G37" s="82"/>
      <c r="H37" s="82"/>
      <c r="I37" s="82"/>
      <c r="J37" s="82"/>
      <c r="K37" s="82"/>
      <c r="M37" s="82">
        <f t="shared" si="6"/>
        <v>0</v>
      </c>
      <c r="N37" s="82">
        <f>G37*$K$4/10</f>
        <v>0</v>
      </c>
    </row>
    <row r="38" spans="1:14" ht="16.149999999999999" customHeight="1" x14ac:dyDescent="0.15">
      <c r="A38" s="563"/>
      <c r="B38" s="617" t="s">
        <v>60</v>
      </c>
      <c r="C38" s="618"/>
      <c r="D38" s="619"/>
      <c r="E38" s="341">
        <v>13</v>
      </c>
      <c r="F38" s="343"/>
      <c r="G38" s="50"/>
      <c r="H38" s="50"/>
      <c r="I38" s="50"/>
      <c r="J38" s="50"/>
      <c r="K38" s="50"/>
      <c r="M38" s="50">
        <f t="shared" ref="M38:N38" si="7">SUM(M31:M37)</f>
        <v>0</v>
      </c>
      <c r="N38" s="50">
        <f t="shared" si="7"/>
        <v>0</v>
      </c>
    </row>
    <row r="39" spans="1:14" ht="16.149999999999999" customHeight="1" x14ac:dyDescent="0.15">
      <c r="A39" s="563"/>
      <c r="B39" s="570" t="s">
        <v>61</v>
      </c>
      <c r="C39" s="571"/>
      <c r="D39" s="572"/>
      <c r="E39" s="33" t="s">
        <v>62</v>
      </c>
      <c r="F39" s="18"/>
      <c r="G39" s="18"/>
      <c r="H39" s="18"/>
      <c r="I39" s="18"/>
      <c r="J39" s="18"/>
      <c r="K39" s="18"/>
      <c r="M39" s="18" t="e">
        <f t="shared" ref="M39:N39" si="8">+M23+M26+M27+M28+M29+M30+M38</f>
        <v>#DIV/0!</v>
      </c>
      <c r="N39" s="18" t="e">
        <f t="shared" si="8"/>
        <v>#DIV/0!</v>
      </c>
    </row>
    <row r="40" spans="1:14" ht="16.149999999999999" customHeight="1" x14ac:dyDescent="0.15">
      <c r="A40" s="563"/>
      <c r="B40" s="576" t="s">
        <v>63</v>
      </c>
      <c r="C40" s="577"/>
      <c r="D40" s="578"/>
      <c r="E40" s="19">
        <v>14</v>
      </c>
      <c r="F40" s="20"/>
      <c r="G40" s="20"/>
      <c r="H40" s="20"/>
      <c r="I40" s="20"/>
      <c r="J40" s="20"/>
      <c r="K40" s="20"/>
      <c r="M40" s="20"/>
      <c r="N40" s="20"/>
    </row>
    <row r="41" spans="1:14" ht="16.149999999999999" customHeight="1" x14ac:dyDescent="0.15">
      <c r="A41" s="563"/>
      <c r="B41" s="576" t="s">
        <v>64</v>
      </c>
      <c r="C41" s="577"/>
      <c r="D41" s="578"/>
      <c r="E41" s="19">
        <v>15</v>
      </c>
      <c r="F41" s="20"/>
      <c r="G41" s="20"/>
      <c r="H41" s="20"/>
      <c r="I41" s="20"/>
      <c r="J41" s="20"/>
      <c r="K41" s="20"/>
      <c r="M41" s="20"/>
      <c r="N41" s="20"/>
    </row>
    <row r="42" spans="1:14" ht="16.149999999999999" customHeight="1" x14ac:dyDescent="0.15">
      <c r="A42" s="563"/>
      <c r="B42" s="576" t="s">
        <v>65</v>
      </c>
      <c r="C42" s="577"/>
      <c r="D42" s="578"/>
      <c r="E42" s="19">
        <v>16</v>
      </c>
      <c r="F42" s="20"/>
      <c r="G42" s="20"/>
      <c r="H42" s="20"/>
      <c r="I42" s="20"/>
      <c r="J42" s="20"/>
      <c r="K42" s="20"/>
      <c r="M42" s="20"/>
      <c r="N42" s="20"/>
    </row>
    <row r="43" spans="1:14" ht="16.149999999999999" customHeight="1" x14ac:dyDescent="0.15">
      <c r="A43" s="563"/>
      <c r="B43" s="540" t="s">
        <v>66</v>
      </c>
      <c r="C43" s="541"/>
      <c r="D43" s="542"/>
      <c r="E43" s="34">
        <v>17</v>
      </c>
      <c r="F43" s="35"/>
      <c r="G43" s="35"/>
      <c r="H43" s="35"/>
      <c r="I43" s="35"/>
      <c r="J43" s="35"/>
      <c r="K43" s="35"/>
      <c r="M43" s="35" t="e">
        <f t="shared" ref="M43:N43" si="9">+M39+M40-M41-M42</f>
        <v>#DIV/0!</v>
      </c>
      <c r="N43" s="35" t="e">
        <f t="shared" si="9"/>
        <v>#DIV/0!</v>
      </c>
    </row>
    <row r="44" spans="1:14" ht="16.149999999999999" customHeight="1" x14ac:dyDescent="0.15">
      <c r="A44" s="579" t="s">
        <v>67</v>
      </c>
      <c r="B44" s="580"/>
      <c r="C44" s="580"/>
      <c r="D44" s="613"/>
      <c r="E44" s="21"/>
      <c r="F44" s="23"/>
      <c r="G44" s="23"/>
      <c r="H44" s="23"/>
      <c r="I44" s="23"/>
      <c r="J44" s="23"/>
      <c r="K44" s="23"/>
      <c r="M44" s="23" t="e">
        <f t="shared" ref="M44:N44" si="10">+M13-M43</f>
        <v>#DIV/0!</v>
      </c>
      <c r="N44" s="23" t="e">
        <f t="shared" si="10"/>
        <v>#DIV/0!</v>
      </c>
    </row>
    <row r="45" spans="1:14" ht="16.149999999999999" customHeight="1" x14ac:dyDescent="0.15">
      <c r="A45" s="36"/>
      <c r="M45" s="10"/>
      <c r="N45" s="10"/>
    </row>
    <row r="46" spans="1:14" ht="16.149999999999999" customHeight="1" x14ac:dyDescent="0.15">
      <c r="A46" s="36"/>
      <c r="M46" s="10"/>
      <c r="N46" s="10"/>
    </row>
    <row r="47" spans="1:14" ht="16.149999999999999" customHeight="1" x14ac:dyDescent="0.15">
      <c r="A47" s="36"/>
      <c r="M47" s="10"/>
      <c r="N47" s="10"/>
    </row>
    <row r="48" spans="1:14" ht="16.149999999999999" customHeight="1" x14ac:dyDescent="0.15">
      <c r="A48" s="36"/>
      <c r="M48" s="10"/>
      <c r="N48" s="10"/>
    </row>
    <row r="49" spans="1:14" ht="16.149999999999999" customHeight="1" x14ac:dyDescent="0.15">
      <c r="A49" s="36"/>
      <c r="M49" s="10"/>
      <c r="N49" s="10"/>
    </row>
    <row r="50" spans="1:14" ht="16.149999999999999" customHeight="1" x14ac:dyDescent="0.15">
      <c r="A50" s="545" t="s">
        <v>76</v>
      </c>
      <c r="B50" s="545"/>
      <c r="C50" s="545"/>
      <c r="D50" s="546"/>
      <c r="M50" s="10"/>
      <c r="N50" s="10"/>
    </row>
    <row r="51" spans="1:14" ht="16.149999999999999" customHeight="1" x14ac:dyDescent="0.15">
      <c r="A51" s="549" t="s">
        <v>69</v>
      </c>
      <c r="B51" s="550"/>
      <c r="C51" s="553" t="s">
        <v>70</v>
      </c>
      <c r="D51" s="555">
        <f>D2</f>
        <v>0</v>
      </c>
      <c r="E51" s="543" t="s">
        <v>71</v>
      </c>
      <c r="F51" s="12" t="s">
        <v>23</v>
      </c>
      <c r="G51" s="13" t="s">
        <v>24</v>
      </c>
      <c r="H51" s="13" t="s">
        <v>25</v>
      </c>
      <c r="I51" s="13" t="s">
        <v>26</v>
      </c>
      <c r="J51" s="13" t="s">
        <v>27</v>
      </c>
      <c r="K51" s="14" t="s">
        <v>28</v>
      </c>
      <c r="M51" s="336" t="s">
        <v>283</v>
      </c>
      <c r="N51" s="336" t="s">
        <v>283</v>
      </c>
    </row>
    <row r="52" spans="1:14" ht="16.149999999999999" customHeight="1" x14ac:dyDescent="0.15">
      <c r="A52" s="551"/>
      <c r="B52" s="552"/>
      <c r="C52" s="554"/>
      <c r="D52" s="552"/>
      <c r="E52" s="544"/>
      <c r="F52" s="37" t="s">
        <v>78</v>
      </c>
      <c r="G52" s="275">
        <f>G3</f>
        <v>4</v>
      </c>
      <c r="H52" s="275">
        <f t="shared" ref="H52:N52" si="11">H3</f>
        <v>5</v>
      </c>
      <c r="I52" s="275">
        <f t="shared" si="11"/>
        <v>6</v>
      </c>
      <c r="J52" s="275">
        <f t="shared" si="11"/>
        <v>7</v>
      </c>
      <c r="K52" s="275">
        <f t="shared" si="11"/>
        <v>8</v>
      </c>
      <c r="M52" s="275">
        <f t="shared" si="11"/>
        <v>9</v>
      </c>
      <c r="N52" s="275">
        <f t="shared" si="11"/>
        <v>10</v>
      </c>
    </row>
    <row r="53" spans="1:14" ht="16.149999999999999" customHeight="1" x14ac:dyDescent="0.15">
      <c r="A53" s="547" t="s">
        <v>72</v>
      </c>
      <c r="B53" s="548"/>
      <c r="C53" s="548"/>
      <c r="D53" s="548"/>
      <c r="E53" s="38"/>
      <c r="F53" s="39"/>
      <c r="G53" s="39"/>
      <c r="H53" s="39"/>
      <c r="I53" s="39"/>
      <c r="J53" s="39"/>
      <c r="K53" s="39"/>
      <c r="M53" s="39">
        <f t="shared" ref="M53:N53" si="12">M13</f>
        <v>1344000</v>
      </c>
      <c r="N53" s="39">
        <f t="shared" si="12"/>
        <v>2300000</v>
      </c>
    </row>
    <row r="54" spans="1:14" ht="16.149999999999999" customHeight="1" x14ac:dyDescent="0.15">
      <c r="A54" s="557" t="s">
        <v>73</v>
      </c>
      <c r="B54" s="558"/>
      <c r="C54" s="558"/>
      <c r="D54" s="558"/>
      <c r="E54" s="38"/>
      <c r="F54" s="39"/>
      <c r="G54" s="39"/>
      <c r="H54" s="39"/>
      <c r="I54" s="39"/>
      <c r="J54" s="39"/>
      <c r="K54" s="39"/>
      <c r="M54" s="39" t="e">
        <f t="shared" ref="M54:N54" si="13">M39</f>
        <v>#DIV/0!</v>
      </c>
      <c r="N54" s="39" t="e">
        <f t="shared" si="13"/>
        <v>#DIV/0!</v>
      </c>
    </row>
    <row r="55" spans="1:14" ht="16.149999999999999" customHeight="1" x14ac:dyDescent="0.15">
      <c r="A55" s="559" t="s">
        <v>75</v>
      </c>
      <c r="B55" s="608" t="s">
        <v>9</v>
      </c>
      <c r="C55" s="608"/>
      <c r="D55" s="608"/>
      <c r="E55" s="40"/>
      <c r="F55" s="41"/>
      <c r="G55" s="41"/>
      <c r="H55" s="41"/>
      <c r="I55" s="41"/>
      <c r="J55" s="41"/>
      <c r="K55" s="41"/>
      <c r="M55" s="41">
        <f t="shared" ref="M55:N55" si="14">M23</f>
        <v>0</v>
      </c>
      <c r="N55" s="41">
        <f t="shared" si="14"/>
        <v>0</v>
      </c>
    </row>
    <row r="56" spans="1:14" ht="16.149999999999999" customHeight="1" x14ac:dyDescent="0.15">
      <c r="A56" s="560"/>
      <c r="B56" s="562" t="s">
        <v>10</v>
      </c>
      <c r="C56" s="562"/>
      <c r="D56" s="562"/>
      <c r="E56" s="42"/>
      <c r="F56" s="43"/>
      <c r="G56" s="43"/>
      <c r="H56" s="43"/>
      <c r="I56" s="43"/>
      <c r="J56" s="43"/>
      <c r="K56" s="43"/>
      <c r="M56" s="43">
        <f t="shared" ref="M56:N56" si="15">M25</f>
        <v>0</v>
      </c>
      <c r="N56" s="43">
        <f t="shared" si="15"/>
        <v>0</v>
      </c>
    </row>
    <row r="57" spans="1:14" ht="16.149999999999999" customHeight="1" x14ac:dyDescent="0.15">
      <c r="A57" s="560"/>
      <c r="B57" s="562" t="s">
        <v>11</v>
      </c>
      <c r="C57" s="562"/>
      <c r="D57" s="562"/>
      <c r="E57" s="42"/>
      <c r="F57" s="43"/>
      <c r="G57" s="43"/>
      <c r="H57" s="43"/>
      <c r="I57" s="43"/>
      <c r="J57" s="43"/>
      <c r="K57" s="43"/>
      <c r="M57" s="43">
        <f t="shared" ref="M57:N58" si="16">M27</f>
        <v>0</v>
      </c>
      <c r="N57" s="43">
        <f t="shared" si="16"/>
        <v>0</v>
      </c>
    </row>
    <row r="58" spans="1:14" ht="16.149999999999999" customHeight="1" x14ac:dyDescent="0.15">
      <c r="A58" s="560"/>
      <c r="B58" s="562" t="s">
        <v>12</v>
      </c>
      <c r="C58" s="562"/>
      <c r="D58" s="562"/>
      <c r="E58" s="42"/>
      <c r="F58" s="43"/>
      <c r="G58" s="43"/>
      <c r="H58" s="43"/>
      <c r="I58" s="43"/>
      <c r="J58" s="43"/>
      <c r="K58" s="43"/>
      <c r="M58" s="43" t="e">
        <f t="shared" si="16"/>
        <v>#DIV/0!</v>
      </c>
      <c r="N58" s="43" t="e">
        <f t="shared" si="16"/>
        <v>#DIV/0!</v>
      </c>
    </row>
    <row r="59" spans="1:14" ht="16.149999999999999" customHeight="1" x14ac:dyDescent="0.15">
      <c r="A59" s="560"/>
      <c r="B59" s="562"/>
      <c r="C59" s="562"/>
      <c r="D59" s="562"/>
      <c r="E59" s="42"/>
      <c r="F59" s="43"/>
      <c r="G59" s="43"/>
      <c r="H59" s="43"/>
      <c r="I59" s="43"/>
      <c r="J59" s="43"/>
      <c r="K59" s="43"/>
      <c r="M59" s="43"/>
      <c r="N59" s="43"/>
    </row>
    <row r="60" spans="1:14" ht="16.149999999999999" customHeight="1" x14ac:dyDescent="0.15">
      <c r="A60" s="561"/>
      <c r="B60" s="556" t="s">
        <v>7</v>
      </c>
      <c r="C60" s="556"/>
      <c r="D60" s="556"/>
      <c r="E60" s="44"/>
      <c r="F60" s="45"/>
      <c r="G60" s="45"/>
      <c r="H60" s="45"/>
      <c r="I60" s="45"/>
      <c r="J60" s="45"/>
      <c r="K60" s="45"/>
      <c r="M60" s="45" t="e">
        <f t="shared" ref="M60:N60" si="17">M54-SUM(M55:M58)</f>
        <v>#DIV/0!</v>
      </c>
      <c r="N60" s="45" t="e">
        <f t="shared" si="17"/>
        <v>#DIV/0!</v>
      </c>
    </row>
    <row r="61" spans="1:14" ht="16.149999999999999" customHeight="1" x14ac:dyDescent="0.15">
      <c r="A61" s="547" t="s">
        <v>74</v>
      </c>
      <c r="B61" s="548"/>
      <c r="C61" s="548"/>
      <c r="D61" s="548"/>
      <c r="E61" s="38"/>
      <c r="F61" s="39"/>
      <c r="G61" s="39"/>
      <c r="H61" s="39"/>
      <c r="I61" s="39"/>
      <c r="J61" s="39"/>
      <c r="K61" s="39"/>
      <c r="M61" s="39" t="e">
        <f t="shared" ref="M61:N61" si="18">M53-M54</f>
        <v>#DIV/0!</v>
      </c>
      <c r="N61" s="39" t="e">
        <f t="shared" si="18"/>
        <v>#DIV/0!</v>
      </c>
    </row>
  </sheetData>
  <sheetProtection selectLockedCells="1" selectUnlockedCells="1"/>
  <mergeCells count="63">
    <mergeCell ref="A61:D61"/>
    <mergeCell ref="E51:E52"/>
    <mergeCell ref="A53:D53"/>
    <mergeCell ref="A54:D54"/>
    <mergeCell ref="A55:A60"/>
    <mergeCell ref="B55:D55"/>
    <mergeCell ref="B56:D56"/>
    <mergeCell ref="B57:D57"/>
    <mergeCell ref="B58:D58"/>
    <mergeCell ref="B59:D59"/>
    <mergeCell ref="B60:D60"/>
    <mergeCell ref="A51:B52"/>
    <mergeCell ref="C51:C52"/>
    <mergeCell ref="D51:D52"/>
    <mergeCell ref="B41:D41"/>
    <mergeCell ref="B42:D42"/>
    <mergeCell ref="B43:D43"/>
    <mergeCell ref="A44:D44"/>
    <mergeCell ref="A50:D50"/>
    <mergeCell ref="B40:D40"/>
    <mergeCell ref="B29:D29"/>
    <mergeCell ref="B30:D30"/>
    <mergeCell ref="B31:D31"/>
    <mergeCell ref="B32:D32"/>
    <mergeCell ref="B33:D33"/>
    <mergeCell ref="B34:D34"/>
    <mergeCell ref="B35:D35"/>
    <mergeCell ref="B36:D36"/>
    <mergeCell ref="B37:D37"/>
    <mergeCell ref="B38:D38"/>
    <mergeCell ref="B39:D39"/>
    <mergeCell ref="B28:D28"/>
    <mergeCell ref="A14:A4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A5:A13"/>
    <mergeCell ref="B5:D5"/>
    <mergeCell ref="C6:D6"/>
    <mergeCell ref="C7:D7"/>
    <mergeCell ref="B8:D8"/>
    <mergeCell ref="B9:D9"/>
    <mergeCell ref="B10:D10"/>
    <mergeCell ref="B11:D11"/>
    <mergeCell ref="B12:D12"/>
    <mergeCell ref="B13:D13"/>
    <mergeCell ref="F2:F3"/>
    <mergeCell ref="A1:D1"/>
    <mergeCell ref="A2:B3"/>
    <mergeCell ref="C2:C3"/>
    <mergeCell ref="D2:D3"/>
    <mergeCell ref="E2:E3"/>
  </mergeCells>
  <phoneticPr fontId="2"/>
  <pageMargins left="0.39374999999999999" right="0.39374999999999999" top="0.78749999999999998" bottom="0.78749999999999998" header="0.51180555555555551" footer="0.51180555555555551"/>
  <pageSetup paperSize="9" firstPageNumber="0" fitToHeight="0" orientation="portrait" horizontalDpi="300" verticalDpi="300" r:id="rId1"/>
  <headerFooter alignWithMargins="0"/>
  <rowBreaks count="1" manualBreakCount="1">
    <brk id="48"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収支計画 (資金)</vt:lpstr>
      <vt:lpstr>償還計画表</vt:lpstr>
      <vt:lpstr>収支計画</vt:lpstr>
      <vt:lpstr>Ａ</vt:lpstr>
      <vt:lpstr>Ｂ</vt:lpstr>
      <vt:lpstr>Ｃ</vt:lpstr>
      <vt:lpstr>Ｄ</vt:lpstr>
      <vt:lpstr>Ｅ</vt:lpstr>
      <vt:lpstr>Ｆ</vt:lpstr>
      <vt:lpstr>Ｇ</vt:lpstr>
      <vt:lpstr>労働時間</vt:lpstr>
      <vt:lpstr>減価償却費</vt:lpstr>
      <vt:lpstr>賃貸借契約書(例)</vt:lpstr>
      <vt:lpstr>Ａ!Print_Area</vt:lpstr>
      <vt:lpstr>'Ｃ'!Print_Area</vt:lpstr>
      <vt:lpstr>Ｄ!Print_Area</vt:lpstr>
      <vt:lpstr>Ｅ!Print_Area</vt:lpstr>
      <vt:lpstr>Ｆ!Print_Area</vt:lpstr>
      <vt:lpstr>Ｇ!Print_Area</vt:lpstr>
      <vt:lpstr>減価償却費!Print_Area</vt:lpstr>
      <vt:lpstr>収支計画!Print_Area</vt:lpstr>
      <vt:lpstr>償還計画表!Print_Area</vt:lpstr>
      <vt:lpstr>'賃貸借契約書(例)'!Print_Area</vt:lpstr>
      <vt:lpstr>労働時間!Print_Area</vt:lpstr>
    </vt:vector>
  </TitlesOfParts>
  <Company>山形県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U2004</cp:lastModifiedBy>
  <cp:lastPrinted>2020-11-14T02:59:14Z</cp:lastPrinted>
  <dcterms:created xsi:type="dcterms:W3CDTF">2012-04-17T06:02:54Z</dcterms:created>
  <dcterms:modified xsi:type="dcterms:W3CDTF">2022-01-05T06:12:37Z</dcterms:modified>
</cp:coreProperties>
</file>